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/>
  <mc:AlternateContent xmlns:mc="http://schemas.openxmlformats.org/markup-compatibility/2006">
    <mc:Choice Requires="x15">
      <x15ac:absPath xmlns:x15ac="http://schemas.microsoft.com/office/spreadsheetml/2010/11/ac" url="https://d.docs.live.net/208130974aaa08c1/Documents/"/>
    </mc:Choice>
  </mc:AlternateContent>
  <xr:revisionPtr revIDLastSave="3" documentId="8_{B96D6181-58C4-4703-A5D7-588E603C4769}" xr6:coauthVersionLast="47" xr6:coauthVersionMax="47" xr10:uidLastSave="{2E728F8A-9FC3-4C9B-A3E8-8E759532058A}"/>
  <bookViews>
    <workbookView xWindow="-105" yWindow="0" windowWidth="38610" windowHeight="20985" xr2:uid="{2BCB470D-FF41-4B2E-A460-5F902109A1B8}"/>
  </bookViews>
  <sheets>
    <sheet name="calcul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2" l="1"/>
  <c r="D15" i="2"/>
  <c r="D14" i="2"/>
  <c r="C20" i="2" s="1"/>
  <c r="D20" i="2" s="1"/>
  <c r="D8" i="2"/>
  <c r="D7" i="2"/>
  <c r="D6" i="2"/>
  <c r="D10" i="2" l="1"/>
  <c r="C23" i="2" s="1"/>
  <c r="D23" i="2" s="1"/>
  <c r="D9" i="2"/>
  <c r="C22" i="2" s="1"/>
  <c r="D22" i="2" s="1"/>
  <c r="D28" i="2"/>
  <c r="D16" i="2"/>
  <c r="D29" i="2"/>
  <c r="C21" i="2"/>
  <c r="D21" i="2" s="1"/>
  <c r="D30" i="2" l="1"/>
  <c r="D31" i="2"/>
</calcChain>
</file>

<file path=xl/sharedStrings.xml><?xml version="1.0" encoding="utf-8"?>
<sst xmlns="http://schemas.openxmlformats.org/spreadsheetml/2006/main" count="49" uniqueCount="35">
  <si>
    <t>FOCALE Vs ÉCHANTILLONNAGE</t>
  </si>
  <si>
    <t xml:space="preserve">DONNÉES CAMÉRA </t>
  </si>
  <si>
    <t>Valeur</t>
  </si>
  <si>
    <t>Unité</t>
  </si>
  <si>
    <t>CAM</t>
  </si>
  <si>
    <t>Taille photosite (µm)</t>
  </si>
  <si>
    <t>µm</t>
  </si>
  <si>
    <t>Pixels H</t>
  </si>
  <si>
    <t>px</t>
  </si>
  <si>
    <t>Pixels V</t>
  </si>
  <si>
    <t>Largeur capteur</t>
  </si>
  <si>
    <t>mm</t>
  </si>
  <si>
    <t>Hauteur capteur</t>
  </si>
  <si>
    <t>TUBE</t>
  </si>
  <si>
    <t>Diamètre (mm)</t>
  </si>
  <si>
    <t>Focale (mm)</t>
  </si>
  <si>
    <t>DONNÉES TÉLESCOPE</t>
  </si>
  <si>
    <t>Seeing observé ("/px)</t>
  </si>
  <si>
    <t>F/D</t>
  </si>
  <si>
    <t>—</t>
  </si>
  <si>
    <t>ÉCHANTILLONNAGE</t>
  </si>
  <si>
    <t>Résultat</t>
  </si>
  <si>
    <t>Telescope Resolution (angular resolution)</t>
  </si>
  <si>
    <t>"/arc</t>
  </si>
  <si>
    <t>Camera Resolution: (Pixel Scale)</t>
  </si>
  <si>
    <t>"/px</t>
  </si>
  <si>
    <t>Champ H (°)</t>
  </si>
  <si>
    <t>°</t>
  </si>
  <si>
    <t>Champ V (°)</t>
  </si>
  <si>
    <t>RECOMMANDATIONS</t>
  </si>
  <si>
    <t>Echantillonnage max par le seeing</t>
  </si>
  <si>
    <t>Echantillonnage par les données système</t>
  </si>
  <si>
    <t>Focale idéale</t>
  </si>
  <si>
    <t>Champ max pour DSO</t>
  </si>
  <si>
    <t>Mode Bin conseillé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</si>
</sst>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FF0000"/>
      <name val="Courier New"/>
      <family val="3"/>
    </font>
    <font>
      <sz val="11"/>
      <color theme="1"/>
      <name val="Courier New"/>
      <family val="3"/>
    </font>
    <font>
      <b/>
      <sz val="11"/>
      <color theme="1"/>
      <name val="Aptos Narrow"/>
      <family val="2"/>
      <scheme val="minor"/>
    </font>
    <font>
      <sz val="11"/>
      <color rgb="FFCFFF4B"/>
      <name val="Helvetica Neue"/>
    </font>
    <font>
      <sz val="12"/>
      <color rgb="FFCFFF4B"/>
      <name val="Helvetica Neue"/>
    </font>
    <font>
      <sz val="9"/>
      <color theme="1"/>
      <name val="Helvetica Neue"/>
    </font>
    <font>
      <sz val="9"/>
      <color rgb="FFFF0000"/>
      <name val="Helvetica Neue"/>
    </font>
    <font>
      <b/>
      <i/>
      <sz val="9"/>
      <color rgb="FFCFFF4B"/>
      <name val="Helvetica Neue"/>
    </font>
    <font>
      <i/>
      <sz val="9"/>
      <color theme="1"/>
      <name val="Helvetica Neue"/>
    </font>
    <font>
      <i/>
      <sz val="9"/>
      <color rgb="FFCFFF4B"/>
      <name val="Helvetica Neue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FFF4B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0058D3"/>
        <bgColor indexed="64"/>
      </patternFill>
    </fill>
    <fill>
      <patternFill patternType="solid">
        <fgColor rgb="FFA7CD3A"/>
        <bgColor indexed="64"/>
      </patternFill>
    </fill>
  </fills>
  <borders count="12">
    <border>
      <left/>
      <right/>
      <top/>
      <bottom/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 style="mediumDashed">
        <color rgb="FFFF0000"/>
      </right>
      <top/>
      <bottom/>
      <diagonal/>
    </border>
    <border>
      <left style="mediumDashed">
        <color rgb="FFFF0000"/>
      </left>
      <right style="mediumDashed">
        <color rgb="FFFF0000"/>
      </right>
      <top/>
      <bottom style="mediumDashed">
        <color rgb="FFFF0000"/>
      </bottom>
      <diagonal/>
    </border>
    <border>
      <left style="mediumDashed">
        <color rgb="FFFF0000"/>
      </left>
      <right style="mediumDashDotDot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 style="mediumDashDotDot">
        <color rgb="FFFF0000"/>
      </right>
      <top/>
      <bottom/>
      <diagonal/>
    </border>
    <border>
      <left style="mediumDashed">
        <color rgb="FFFF0000"/>
      </left>
      <right style="mediumDashDotDot">
        <color rgb="FFFF0000"/>
      </right>
      <top/>
      <bottom style="mediumDashed">
        <color rgb="FFFF0000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/>
      <top style="medium">
        <color theme="1" tint="4.9989318521683403E-2"/>
      </top>
      <bottom/>
      <diagonal/>
    </border>
    <border>
      <left/>
      <right/>
      <top/>
      <bottom style="medium">
        <color theme="1" tint="4.9989318521683403E-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7" fillId="4" borderId="10" xfId="0" applyFont="1" applyFill="1" applyBorder="1"/>
    <xf numFmtId="0" fontId="7" fillId="4" borderId="0" xfId="0" applyFont="1" applyFill="1" applyBorder="1"/>
    <xf numFmtId="0" fontId="7" fillId="4" borderId="11" xfId="0" applyFont="1" applyFill="1" applyBorder="1"/>
    <xf numFmtId="0" fontId="6" fillId="3" borderId="0" xfId="0" applyFont="1" applyFill="1" applyProtection="1">
      <protection hidden="1"/>
    </xf>
    <xf numFmtId="0" fontId="6" fillId="3" borderId="0" xfId="0" applyFont="1" applyFill="1" applyAlignment="1" applyProtection="1">
      <alignment horizontal="right" indent="1"/>
      <protection hidden="1"/>
    </xf>
    <xf numFmtId="0" fontId="7" fillId="4" borderId="0" xfId="0" applyFont="1" applyFill="1" applyProtection="1">
      <protection hidden="1"/>
    </xf>
    <xf numFmtId="0" fontId="7" fillId="4" borderId="0" xfId="0" applyFont="1" applyFill="1" applyAlignment="1" applyProtection="1">
      <alignment horizontal="right" indent="2"/>
      <protection hidden="1"/>
    </xf>
    <xf numFmtId="0" fontId="8" fillId="4" borderId="0" xfId="0" applyFont="1" applyFill="1" applyProtection="1">
      <protection hidden="1"/>
    </xf>
    <xf numFmtId="0" fontId="8" fillId="4" borderId="0" xfId="0" applyFont="1" applyFill="1" applyAlignment="1" applyProtection="1">
      <alignment horizontal="right" indent="2"/>
      <protection hidden="1"/>
    </xf>
    <xf numFmtId="0" fontId="0" fillId="0" borderId="0" xfId="0" applyProtection="1">
      <protection hidden="1"/>
    </xf>
    <xf numFmtId="0" fontId="7" fillId="4" borderId="0" xfId="0" applyFont="1" applyFill="1" applyAlignment="1" applyProtection="1">
      <alignment horizontal="right" indent="1"/>
      <protection hidden="1"/>
    </xf>
    <xf numFmtId="164" fontId="7" fillId="4" borderId="0" xfId="0" applyNumberFormat="1" applyFont="1" applyFill="1" applyAlignment="1" applyProtection="1">
      <alignment horizontal="right" indent="1"/>
      <protection hidden="1"/>
    </xf>
    <xf numFmtId="0" fontId="5" fillId="3" borderId="0" xfId="0" applyFont="1" applyFill="1" applyAlignment="1" applyProtection="1">
      <alignment horizontal="right" indent="1"/>
      <protection hidden="1"/>
    </xf>
    <xf numFmtId="0" fontId="5" fillId="3" borderId="0" xfId="0" applyFont="1" applyFill="1" applyProtection="1">
      <protection hidden="1"/>
    </xf>
    <xf numFmtId="2" fontId="7" fillId="4" borderId="0" xfId="0" applyNumberFormat="1" applyFont="1" applyFill="1" applyAlignment="1" applyProtection="1">
      <alignment horizontal="right" indent="1"/>
      <protection hidden="1"/>
    </xf>
    <xf numFmtId="2" fontId="7" fillId="4" borderId="0" xfId="0" applyNumberFormat="1" applyFont="1" applyFill="1" applyAlignment="1" applyProtection="1">
      <alignment horizontal="right" indent="2"/>
      <protection hidden="1"/>
    </xf>
    <xf numFmtId="0" fontId="10" fillId="2" borderId="0" xfId="0" applyFont="1" applyFill="1" applyProtection="1">
      <protection hidden="1"/>
    </xf>
    <xf numFmtId="0" fontId="3" fillId="0" borderId="0" xfId="0" applyFont="1" applyProtection="1">
      <protection hidden="1"/>
    </xf>
    <xf numFmtId="0" fontId="0" fillId="5" borderId="0" xfId="0" applyFont="1" applyFill="1" applyAlignment="1" applyProtection="1">
      <alignment horizontal="right" indent="1"/>
      <protection hidden="1"/>
    </xf>
    <xf numFmtId="0" fontId="0" fillId="4" borderId="0" xfId="0" applyFill="1" applyProtection="1">
      <protection hidden="1"/>
    </xf>
    <xf numFmtId="0" fontId="9" fillId="6" borderId="0" xfId="0" applyFont="1" applyFill="1" applyProtection="1">
      <protection hidden="1"/>
    </xf>
    <xf numFmtId="0" fontId="5" fillId="6" borderId="0" xfId="0" applyFont="1" applyFill="1" applyProtection="1">
      <protection hidden="1"/>
    </xf>
    <xf numFmtId="0" fontId="11" fillId="6" borderId="0" xfId="0" applyFont="1" applyFill="1" applyProtection="1">
      <protection hidden="1"/>
    </xf>
    <xf numFmtId="0" fontId="4" fillId="7" borderId="1" xfId="0" applyFont="1" applyFill="1" applyBorder="1" applyProtection="1">
      <protection locked="0"/>
    </xf>
    <xf numFmtId="0" fontId="4" fillId="7" borderId="2" xfId="0" applyFont="1" applyFill="1" applyBorder="1" applyProtection="1">
      <protection locked="0"/>
    </xf>
    <xf numFmtId="0" fontId="4" fillId="7" borderId="3" xfId="0" applyFont="1" applyFill="1" applyBorder="1" applyProtection="1">
      <protection locked="0"/>
    </xf>
    <xf numFmtId="0" fontId="4" fillId="7" borderId="4" xfId="0" applyFont="1" applyFill="1" applyBorder="1" applyProtection="1">
      <protection locked="0"/>
    </xf>
    <xf numFmtId="0" fontId="4" fillId="7" borderId="5" xfId="0" applyFont="1" applyFill="1" applyBorder="1" applyProtection="1">
      <protection locked="0"/>
    </xf>
    <xf numFmtId="164" fontId="4" fillId="7" borderId="6" xfId="0" applyNumberFormat="1" applyFont="1" applyFill="1" applyBorder="1" applyProtection="1">
      <protection locked="0"/>
    </xf>
    <xf numFmtId="0" fontId="6" fillId="3" borderId="7" xfId="0" applyFont="1" applyFill="1" applyBorder="1" applyAlignment="1">
      <alignment horizontal="center" vertical="center" textRotation="90"/>
    </xf>
    <xf numFmtId="0" fontId="6" fillId="3" borderId="8" xfId="0" applyFont="1" applyFill="1" applyBorder="1" applyAlignment="1">
      <alignment horizontal="center" vertical="center" textRotation="90"/>
    </xf>
    <xf numFmtId="0" fontId="6" fillId="3" borderId="9" xfId="0" applyFont="1" applyFill="1" applyBorder="1" applyAlignment="1">
      <alignment horizontal="center" vertical="center" textRotation="90"/>
    </xf>
    <xf numFmtId="0" fontId="6" fillId="3" borderId="0" xfId="0" applyFont="1" applyFill="1" applyAlignment="1" applyProtection="1">
      <alignment horizontal="left" vertical="center" indent="2"/>
      <protection hidden="1"/>
    </xf>
  </cellXfs>
  <cellStyles count="1">
    <cellStyle name="Normal" xfId="0" builtinId="0"/>
  </cellStyles>
  <dxfs count="3"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theme="1" tint="4.9989318521683403E-2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A7CD3A"/>
      <color rgb="FF00B022"/>
      <color rgb="FFCFFF4B"/>
      <color rgb="FF0058D3"/>
      <color rgb="FFA3CB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CDE4-4BB7-40FC-B5AA-6AB28D1424BA}">
  <dimension ref="B1:K31"/>
  <sheetViews>
    <sheetView showGridLines="0" tabSelected="1" zoomScaleNormal="100" workbookViewId="0">
      <selection activeCell="D9" sqref="D9"/>
    </sheetView>
  </sheetViews>
  <sheetFormatPr defaultColWidth="11.42578125" defaultRowHeight="15"/>
  <cols>
    <col min="2" max="2" width="38.140625" bestFit="1" customWidth="1"/>
    <col min="3" max="3" width="8" hidden="1" customWidth="1"/>
    <col min="4" max="4" width="27.42578125" bestFit="1" customWidth="1"/>
    <col min="5" max="5" width="7.7109375" bestFit="1" customWidth="1"/>
    <col min="6" max="6" width="8" bestFit="1" customWidth="1"/>
    <col min="7" max="7" width="5.42578125" bestFit="1" customWidth="1"/>
    <col min="9" max="9" width="3.85546875" bestFit="1" customWidth="1"/>
    <col min="10" max="10" width="16.28515625" bestFit="1" customWidth="1"/>
    <col min="11" max="11" width="8.5703125" customWidth="1"/>
  </cols>
  <sheetData>
    <row r="1" spans="2:11">
      <c r="B1" s="1"/>
      <c r="C1" s="1"/>
      <c r="D1" s="1"/>
      <c r="E1" s="1"/>
    </row>
    <row r="2" spans="2:11" ht="15.75" customHeight="1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15.75" customHeight="1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2:11" ht="15.75" thickBot="1">
      <c r="B4" s="2"/>
      <c r="C4" s="2"/>
      <c r="D4" s="2"/>
      <c r="E4" s="2"/>
    </row>
    <row r="5" spans="2:11" ht="15.75">
      <c r="B5" s="6" t="s">
        <v>1</v>
      </c>
      <c r="C5" s="6"/>
      <c r="D5" s="7" t="s">
        <v>2</v>
      </c>
      <c r="E5" s="6" t="s">
        <v>3</v>
      </c>
      <c r="I5" s="32" t="s">
        <v>4</v>
      </c>
      <c r="J5" s="3" t="s">
        <v>5</v>
      </c>
      <c r="K5" s="26">
        <v>3.76</v>
      </c>
    </row>
    <row r="6" spans="2:11" ht="15.75" customHeight="1">
      <c r="B6" s="8" t="s">
        <v>5</v>
      </c>
      <c r="C6" s="8"/>
      <c r="D6" s="9">
        <f>K5</f>
        <v>3.76</v>
      </c>
      <c r="E6" s="8" t="s">
        <v>6</v>
      </c>
      <c r="I6" s="33"/>
      <c r="J6" s="4" t="s">
        <v>7</v>
      </c>
      <c r="K6" s="27">
        <v>6248</v>
      </c>
    </row>
    <row r="7" spans="2:11" ht="15.75" customHeight="1" thickBot="1">
      <c r="B7" s="8" t="s">
        <v>7</v>
      </c>
      <c r="C7" s="8"/>
      <c r="D7" s="9">
        <f>K6</f>
        <v>6248</v>
      </c>
      <c r="E7" s="8" t="s">
        <v>8</v>
      </c>
      <c r="I7" s="34"/>
      <c r="J7" s="5" t="s">
        <v>9</v>
      </c>
      <c r="K7" s="28">
        <v>4176</v>
      </c>
    </row>
    <row r="8" spans="2:11">
      <c r="B8" s="8" t="s">
        <v>9</v>
      </c>
      <c r="C8" s="8"/>
      <c r="D8" s="9">
        <f>K7</f>
        <v>4176</v>
      </c>
      <c r="E8" s="8" t="s">
        <v>8</v>
      </c>
    </row>
    <row r="9" spans="2:11" ht="15.75" thickBot="1">
      <c r="B9" s="8" t="s">
        <v>10</v>
      </c>
      <c r="C9" s="8"/>
      <c r="D9" s="9">
        <f>D7*D6/1000</f>
        <v>23.49248</v>
      </c>
      <c r="E9" s="8" t="s">
        <v>11</v>
      </c>
    </row>
    <row r="10" spans="2:11">
      <c r="B10" s="8" t="s">
        <v>12</v>
      </c>
      <c r="C10" s="8"/>
      <c r="D10" s="9">
        <f>D8*D6/1000</f>
        <v>15.701759999999998</v>
      </c>
      <c r="E10" s="8" t="s">
        <v>11</v>
      </c>
      <c r="I10" s="32" t="s">
        <v>13</v>
      </c>
      <c r="J10" s="3" t="s">
        <v>14</v>
      </c>
      <c r="K10" s="29">
        <v>300</v>
      </c>
    </row>
    <row r="11" spans="2:11">
      <c r="B11" s="10"/>
      <c r="C11" s="10"/>
      <c r="D11" s="11"/>
      <c r="E11" s="10"/>
      <c r="I11" s="33"/>
      <c r="J11" s="4" t="s">
        <v>15</v>
      </c>
      <c r="K11" s="30">
        <v>876</v>
      </c>
    </row>
    <row r="12" spans="2:11" ht="6" customHeight="1">
      <c r="B12" s="12"/>
      <c r="C12" s="12"/>
      <c r="D12" s="12"/>
      <c r="E12" s="12"/>
      <c r="I12" s="33"/>
      <c r="J12" s="4"/>
      <c r="K12" s="30"/>
    </row>
    <row r="13" spans="2:11" ht="15.75">
      <c r="B13" s="6" t="s">
        <v>16</v>
      </c>
      <c r="C13" s="6"/>
      <c r="D13" s="7" t="s">
        <v>2</v>
      </c>
      <c r="E13" s="6" t="s">
        <v>3</v>
      </c>
      <c r="I13" s="33"/>
      <c r="J13" s="4"/>
      <c r="K13" s="30"/>
    </row>
    <row r="14" spans="2:11" ht="15.75" thickBot="1">
      <c r="B14" s="8" t="s">
        <v>14</v>
      </c>
      <c r="C14" s="8"/>
      <c r="D14" s="13">
        <f>K10</f>
        <v>300</v>
      </c>
      <c r="E14" s="8" t="s">
        <v>11</v>
      </c>
      <c r="I14" s="34"/>
      <c r="J14" s="5" t="s">
        <v>17</v>
      </c>
      <c r="K14" s="31">
        <v>2.5</v>
      </c>
    </row>
    <row r="15" spans="2:11">
      <c r="B15" s="8" t="s">
        <v>15</v>
      </c>
      <c r="C15" s="8"/>
      <c r="D15" s="13">
        <f>K11</f>
        <v>876</v>
      </c>
      <c r="E15" s="8" t="s">
        <v>11</v>
      </c>
    </row>
    <row r="16" spans="2:11">
      <c r="B16" s="8" t="s">
        <v>18</v>
      </c>
      <c r="C16" s="8"/>
      <c r="D16" s="14">
        <f>D15/D14</f>
        <v>2.92</v>
      </c>
      <c r="E16" s="8" t="s">
        <v>19</v>
      </c>
    </row>
    <row r="17" spans="2:9">
      <c r="B17" s="8"/>
      <c r="C17" s="8"/>
      <c r="D17" s="13"/>
      <c r="E17" s="8"/>
    </row>
    <row r="18" spans="2:9" ht="6" customHeight="1">
      <c r="B18" s="12"/>
      <c r="C18" s="12"/>
      <c r="D18" s="12"/>
      <c r="E18" s="12"/>
    </row>
    <row r="19" spans="2:9" ht="15.75">
      <c r="B19" s="6" t="s">
        <v>20</v>
      </c>
      <c r="C19" s="6"/>
      <c r="D19" s="15" t="s">
        <v>21</v>
      </c>
      <c r="E19" s="16" t="s">
        <v>3</v>
      </c>
    </row>
    <row r="20" spans="2:9">
      <c r="B20" s="8" t="s">
        <v>22</v>
      </c>
      <c r="C20" s="8">
        <f>(1.22*550)/D14</f>
        <v>2.2366666666666668</v>
      </c>
      <c r="D20" s="17">
        <f>C20*(180/PI())*3600/1000000</f>
        <v>0.46134561663933898</v>
      </c>
      <c r="E20" s="8" t="s">
        <v>23</v>
      </c>
    </row>
    <row r="21" spans="2:9">
      <c r="B21" s="8" t="s">
        <v>24</v>
      </c>
      <c r="C21" s="8">
        <f>206*D6/D15</f>
        <v>0.88420091324200911</v>
      </c>
      <c r="D21" s="17">
        <f>C21</f>
        <v>0.88420091324200911</v>
      </c>
      <c r="E21" s="8" t="s">
        <v>25</v>
      </c>
    </row>
    <row r="22" spans="2:9">
      <c r="B22" s="8" t="s">
        <v>26</v>
      </c>
      <c r="C22" s="8">
        <f>206*D9/D15/3600</f>
        <v>1.5345798072044648E-3</v>
      </c>
      <c r="D22" s="17">
        <f>C22*1000</f>
        <v>1.5345798072044647</v>
      </c>
      <c r="E22" s="8" t="s">
        <v>27</v>
      </c>
    </row>
    <row r="23" spans="2:9">
      <c r="B23" s="8" t="s">
        <v>28</v>
      </c>
      <c r="C23" s="8">
        <f>206*D10/D15/3600</f>
        <v>1.0256730593607305E-3</v>
      </c>
      <c r="D23" s="17">
        <f>C23*1000</f>
        <v>1.0256730593607304</v>
      </c>
      <c r="E23" s="8" t="s">
        <v>27</v>
      </c>
    </row>
    <row r="24" spans="2:9">
      <c r="B24" s="8"/>
      <c r="C24" s="8"/>
      <c r="D24" s="13"/>
      <c r="E24" s="8"/>
    </row>
    <row r="25" spans="2:9" ht="6" customHeight="1">
      <c r="B25" s="12"/>
      <c r="C25" s="12"/>
      <c r="D25" s="12"/>
      <c r="E25" s="12"/>
    </row>
    <row r="26" spans="2:9" ht="15.75">
      <c r="B26" s="6" t="s">
        <v>29</v>
      </c>
      <c r="C26" s="6"/>
      <c r="D26" s="6"/>
      <c r="E26" s="6"/>
      <c r="H26" s="2"/>
      <c r="I26" s="2"/>
    </row>
    <row r="27" spans="2:9">
      <c r="B27" s="8" t="s">
        <v>30</v>
      </c>
      <c r="C27" s="8"/>
      <c r="D27" s="18">
        <f>K14/3</f>
        <v>0.83333333333333337</v>
      </c>
      <c r="E27" s="8" t="s">
        <v>25</v>
      </c>
    </row>
    <row r="28" spans="2:9">
      <c r="B28" s="19" t="s">
        <v>31</v>
      </c>
      <c r="C28" s="20"/>
      <c r="D28" s="21" t="str">
        <f>IF(ROUND(D15,0)&lt;ROUND(D6*206.26/(MAX(D20,K14)/2),0),"✗ Sous-échantillonnage",IF(ROUND(D15,0)&gt;ROUND(D6*206.26/(MAX(D20,K14)/3),0),"✗ Sur-échantillonnage","✓ Echantillonnage correct"))</f>
        <v>✓ Echantillonnage correct</v>
      </c>
      <c r="E28" s="22"/>
    </row>
    <row r="29" spans="2:9">
      <c r="B29" s="23" t="s">
        <v>32</v>
      </c>
      <c r="C29" s="24"/>
      <c r="D29" s="25" t="str">
        <f>ROUND((D6/K14)*412,0)&amp;" mm &lt; Focale idéale &lt; "&amp;ROUND((D6/K14)*618,0)&amp;" mm"</f>
        <v>620 mm &lt; Focale idéale &lt; 929 mm</v>
      </c>
      <c r="E29" s="8"/>
    </row>
    <row r="30" spans="2:9">
      <c r="B30" s="8" t="s">
        <v>33</v>
      </c>
      <c r="C30" s="8"/>
      <c r="D30" s="13" t="str">
        <f>ROUND(D22,2)&amp;"° x "&amp;ROUND(D23,2)&amp;"° - ✓ Parfait"</f>
        <v>1,53° x 1,03° - ✓ Parfait</v>
      </c>
      <c r="E30" s="8"/>
      <c r="H30" s="2"/>
      <c r="I30" s="2"/>
    </row>
    <row r="31" spans="2:9">
      <c r="B31" s="8" t="s">
        <v>34</v>
      </c>
      <c r="C31" s="8"/>
      <c r="D31" s="13" t="str">
        <f>IF(D21&lt;2,"1x1 précision","2x2 lumière")</f>
        <v>1x1 précision</v>
      </c>
      <c r="E31" s="8"/>
      <c r="H31" s="2"/>
      <c r="I31" s="2"/>
    </row>
  </sheetData>
  <sheetProtection algorithmName="SHA-512" hashValue="qqV3ljYDfwr0OZ8ncLtQh7cTcIjeTbzUw6PMhUxVY+QuAE2E06FMeZ6FNGCRyxwxPGDiy7PrJhgk+Eh4h3jwrQ==" saltValue="wt+HKBgfly//T5Xm56QGng==" spinCount="100000" sheet="1"/>
  <protectedRanges>
    <protectedRange sqref="K5:K7" name="Plage1"/>
    <protectedRange sqref="K10:K14" name="Plage2"/>
  </protectedRanges>
  <mergeCells count="3">
    <mergeCell ref="I5:I7"/>
    <mergeCell ref="I10:I14"/>
    <mergeCell ref="B2:K3"/>
  </mergeCells>
  <conditionalFormatting sqref="D28">
    <cfRule type="cellIs" dxfId="2" priority="1" stopIfTrue="1" operator="equal">
      <formula>"✓ Echantillonnage correct"</formula>
    </cfRule>
    <cfRule type="cellIs" dxfId="1" priority="2" stopIfTrue="1" operator="equal">
      <formula>"✗ Sous-échantillonnage"</formula>
    </cfRule>
    <cfRule type="cellIs" dxfId="0" priority="3" stopIfTrue="1" operator="equal">
      <formula>"✗ Sur-échantillonnage"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The King</dc:creator>
  <cp:keywords/>
  <dc:description/>
  <cp:lastModifiedBy>Stephane Badin</cp:lastModifiedBy>
  <cp:revision/>
  <dcterms:created xsi:type="dcterms:W3CDTF">2025-12-22T06:31:04Z</dcterms:created>
  <dcterms:modified xsi:type="dcterms:W3CDTF">2025-12-24T01:23:23Z</dcterms:modified>
  <cp:category/>
  <cp:contentStatus/>
</cp:coreProperties>
</file>