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ibles" sheetId="1" state="visible" r:id="rId3"/>
    <sheet name="Légende" sheetId="2" state="visible" r:id="rId4"/>
  </sheets>
  <definedNames>
    <definedName function="false" hidden="true" localSheetId="0" name="_xlnm._FilterDatabase" vbProcedure="false">Cibles!$A$1:$O$201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<sst xmlns="http://schemas.openxmlformats.org/spreadsheetml/2006/main" count="1781" uniqueCount="902">
  <si>
    <t xml:space="preserve">N°</t>
  </si>
  <si>
    <t xml:space="preserve">Saison</t>
  </si>
  <si>
    <t xml:space="preserve">Objet (nom du PDF)</t>
  </si>
  <si>
    <t xml:space="preserve">Autres noms / catalogues</t>
  </si>
  <si>
    <t xml:space="preserve">Type</t>
  </si>
  <si>
    <t xml:space="preserve">Constellation</t>
  </si>
  <si>
    <t xml:space="preserve">Abr.</t>
  </si>
  <si>
    <t xml:space="preserve">Instrument</t>
  </si>
  <si>
    <t xml:space="preserve">Coordonnées (AD Déc)</t>
  </si>
  <si>
    <t xml:space="preserve">Mois de culmination à 22 h solaire</t>
  </si>
  <si>
    <t xml:space="preserve">Alt. max (°)</t>
  </si>
  <si>
    <t xml:space="preserve">FOV Aladin (°)</t>
  </si>
  <si>
    <t xml:space="preserve">Aladin</t>
  </si>
  <si>
    <t xml:space="preserve">Page PDF</t>
  </si>
  <si>
    <t xml:space="preserve">Notes / remarques</t>
  </si>
  <si>
    <t xml:space="preserve">AD (°)</t>
  </si>
  <si>
    <t xml:space="preserve">Déc (°)</t>
  </si>
  <si>
    <t xml:space="preserve">A01</t>
  </si>
  <si>
    <t xml:space="preserve">Automne</t>
  </si>
  <si>
    <t xml:space="preserve">α Capricorni prima et secunda giedi</t>
  </si>
  <si>
    <t xml:space="preserve">α¹ Cap = 5 Cap (Prima Giedi) / α² Cap = 6 Cap (Secunda Giedi, Algedi) – double optique</t>
  </si>
  <si>
    <t xml:space="preserve">Étoile double</t>
  </si>
  <si>
    <t xml:space="preserve">Le Capricorne</t>
  </si>
  <si>
    <t xml:space="preserve">Cap</t>
  </si>
  <si>
    <t xml:space="preserve">Jumelles</t>
  </si>
  <si>
    <t xml:space="preserve">20 18 00.00 -12 32 00.0</t>
  </si>
  <si>
    <t xml:space="preserve">A02</t>
  </si>
  <si>
    <t xml:space="preserve">La petite Couronne du Capricorne</t>
  </si>
  <si>
    <t xml:space="preserve">Little Corona of Capricornus</t>
  </si>
  <si>
    <t xml:space="preserve">Astérisme</t>
  </si>
  <si>
    <t xml:space="preserve">21 25 00.00 -21 39 00.0</t>
  </si>
  <si>
    <t xml:space="preserve">A03</t>
  </si>
  <si>
    <t xml:space="preserve">Messier 73</t>
  </si>
  <si>
    <t xml:space="preserve">M73 = NGC 6994</t>
  </si>
  <si>
    <t xml:space="preserve">Le Verseau</t>
  </si>
  <si>
    <t xml:space="preserve">Aqr</t>
  </si>
  <si>
    <t xml:space="preserve">Petit instrument</t>
  </si>
  <si>
    <t xml:space="preserve">20 59 00.00 -12 38 00.0</t>
  </si>
  <si>
    <t xml:space="preserve">A04</t>
  </si>
  <si>
    <t xml:space="preserve">NGC 7009 Saturn nebula</t>
  </si>
  <si>
    <t xml:space="preserve">NGC 7009 = Caldwell 55 – Nébuleuse Saturne (Saturn Nebula) – PN G037.7-34.5</t>
  </si>
  <si>
    <t xml:space="preserve">Nébuleuse planétaire</t>
  </si>
  <si>
    <t xml:space="preserve">21 04 00.00 -11 22 00.0</t>
  </si>
  <si>
    <t xml:space="preserve">A05</t>
  </si>
  <si>
    <t xml:space="preserve">R Aquarii et Cederblad 211</t>
  </si>
  <si>
    <t xml:space="preserve">R Aqr (symbiotique/Mira) + Cederblad 211 (Ced 211)</t>
  </si>
  <si>
    <t xml:space="preserve">Nébuleuse</t>
  </si>
  <si>
    <t xml:space="preserve">Gros instrument</t>
  </si>
  <si>
    <t xml:space="preserve">23 43 00.00 -15 17 00.0</t>
  </si>
  <si>
    <t xml:space="preserve">A06</t>
  </si>
  <si>
    <t xml:space="preserve">Neptune</t>
  </si>
  <si>
    <t xml:space="preserve">Planète</t>
  </si>
  <si>
    <t xml:space="preserve">Planète : pas de coordonnées fixes → voir éphémérides (Stellarium).</t>
  </si>
  <si>
    <t xml:space="preserve">A07</t>
  </si>
  <si>
    <t xml:space="preserve">ε Equulei</t>
  </si>
  <si>
    <t xml:space="preserve">ε Equ = 1 Equ = STF 2777</t>
  </si>
  <si>
    <t xml:space="preserve">Le Petit Cheval</t>
  </si>
  <si>
    <t xml:space="preserve">Equ</t>
  </si>
  <si>
    <t xml:space="preserve">20 59 00.00 +04 17 00.0</t>
  </si>
  <si>
    <t xml:space="preserve">A08</t>
  </si>
  <si>
    <t xml:space="preserve">NGC 7015</t>
  </si>
  <si>
    <t xml:space="preserve">Galaxie</t>
  </si>
  <si>
    <t xml:space="preserve">21 05 00.00 +11 25 00.0</t>
  </si>
  <si>
    <t xml:space="preserve">A09</t>
  </si>
  <si>
    <t xml:space="preserve">γ Delphini</t>
  </si>
  <si>
    <t xml:space="preserve">γ Del = 12 Del = STF 2727</t>
  </si>
  <si>
    <t xml:space="preserve">Le Dauphin</t>
  </si>
  <si>
    <t xml:space="preserve">Del</t>
  </si>
  <si>
    <t xml:space="preserve">20 46 00.00 +16 07 00.0</t>
  </si>
  <si>
    <t xml:space="preserve">A10</t>
  </si>
  <si>
    <t xml:space="preserve">French 1 Le champignon</t>
  </si>
  <si>
    <t xml:space="preserve">French 1 – Mushroom (Champignon)</t>
  </si>
  <si>
    <t xml:space="preserve">21 07 00.00 +16 20 00.0</t>
  </si>
  <si>
    <t xml:space="preserve">A11</t>
  </si>
  <si>
    <t xml:space="preserve">61 Cyg</t>
  </si>
  <si>
    <t xml:space="preserve">61 Cyg = STF 2758 – Étoile de Bessel / étoile volante de Piazzi</t>
  </si>
  <si>
    <t xml:space="preserve">Le Cygne</t>
  </si>
  <si>
    <t xml:space="preserve">Cyg</t>
  </si>
  <si>
    <t xml:space="preserve">21 07 00.00 +38 46 00.0</t>
  </si>
  <si>
    <t xml:space="preserve">A12</t>
  </si>
  <si>
    <t xml:space="preserve">Barkhatova 2</t>
  </si>
  <si>
    <t xml:space="preserve">Barkhatova 2 (Bark 2)</t>
  </si>
  <si>
    <t xml:space="preserve">Amas ouvert</t>
  </si>
  <si>
    <t xml:space="preserve">21 43 00.00 +51 04 00.0</t>
  </si>
  <si>
    <t xml:space="preserve">A13</t>
  </si>
  <si>
    <t xml:space="preserve">Humason 1-2</t>
  </si>
  <si>
    <t xml:space="preserve">Humason 1-2 (Hu 1-2)</t>
  </si>
  <si>
    <t xml:space="preserve">21 33 00.00 +39 38 00.0</t>
  </si>
  <si>
    <t xml:space="preserve">A14</t>
  </si>
  <si>
    <t xml:space="preserve">Alfirk β Cephei</t>
  </si>
  <si>
    <t xml:space="preserve">β Cep = 8 Cep – Alfirk</t>
  </si>
  <si>
    <t xml:space="preserve">Céphée</t>
  </si>
  <si>
    <t xml:space="preserve">Cep</t>
  </si>
  <si>
    <t xml:space="preserve">21 28 00.00 +70 33 00.0</t>
  </si>
  <si>
    <t xml:space="preserve">A15</t>
  </si>
  <si>
    <t xml:space="preserve">NGC 7510</t>
  </si>
  <si>
    <t xml:space="preserve">23 11 00.00 +60 34 00.0</t>
  </si>
  <si>
    <t xml:space="preserve">A16</t>
  </si>
  <si>
    <t xml:space="preserve">NGC 40</t>
  </si>
  <si>
    <t xml:space="preserve">NGC 40 = Caldwell 2 – Bow-Tie Nebula – PN G120.0+09.8</t>
  </si>
  <si>
    <t xml:space="preserve">00 13 00.00 +72 31 00.0</t>
  </si>
  <si>
    <t xml:space="preserve">A17</t>
  </si>
  <si>
    <t xml:space="preserve">Polaris α Ursae Minoris</t>
  </si>
  <si>
    <t xml:space="preserve">α UMi = 1 UMi = STF 93 – Polaris, étoile Polaire</t>
  </si>
  <si>
    <t xml:space="preserve">La Petite Ourse</t>
  </si>
  <si>
    <t xml:space="preserve">UMi</t>
  </si>
  <si>
    <t xml:space="preserve">02 31 00.00 +89 15 00.0</t>
  </si>
  <si>
    <t xml:space="preserve">A18</t>
  </si>
  <si>
    <t xml:space="preserve">Diamond Ring</t>
  </si>
  <si>
    <t xml:space="preserve">Diamond Ring (anneau autour de Polaris)</t>
  </si>
  <si>
    <t xml:space="preserve">02 34 00.00 +88 47 00.0</t>
  </si>
  <si>
    <t xml:space="preserve">A19</t>
  </si>
  <si>
    <t xml:space="preserve">NGC 5385</t>
  </si>
  <si>
    <t xml:space="preserve">13 52 00.00 +76 10 00.0</t>
  </si>
  <si>
    <t xml:space="preserve">A20</t>
  </si>
  <si>
    <t xml:space="preserve">Le mini-cintre</t>
  </si>
  <si>
    <t xml:space="preserve">Mini Coathanger</t>
  </si>
  <si>
    <t xml:space="preserve">16 29 00.00 +80 15 00.0</t>
  </si>
  <si>
    <t xml:space="preserve">A21</t>
  </si>
  <si>
    <t xml:space="preserve">π 1 Ursae Minoris</t>
  </si>
  <si>
    <t xml:space="preserve">15 29 00.00 +80 26 00.0</t>
  </si>
  <si>
    <t xml:space="preserve">A22</t>
  </si>
  <si>
    <t xml:space="preserve">γ Ursae Minoris – 11 UMi</t>
  </si>
  <si>
    <t xml:space="preserve">γ UMi = 13 UMi (Pherkad) – 11 UMi (Pherkad Minor)</t>
  </si>
  <si>
    <t xml:space="preserve">15 17 00.00 +71 49 00.0</t>
  </si>
  <si>
    <t xml:space="preserve">A23</t>
  </si>
  <si>
    <t xml:space="preserve">Achird – η Cassiopeiae</t>
  </si>
  <si>
    <t xml:space="preserve">η Cas = 24 Cas = STF 60 – Achird</t>
  </si>
  <si>
    <t xml:space="preserve">Cassiopée</t>
  </si>
  <si>
    <t xml:space="preserve">Cas</t>
  </si>
  <si>
    <t xml:space="preserve">00 49 00.00 +57 48 00.0</t>
  </si>
  <si>
    <t xml:space="preserve">A24</t>
  </si>
  <si>
    <t xml:space="preserve">ι Cassiopeiae</t>
  </si>
  <si>
    <t xml:space="preserve">ι Cas = 33 Cas = STF 262</t>
  </si>
  <si>
    <t xml:space="preserve">02 29 00.00 +67 24 00.0</t>
  </si>
  <si>
    <t xml:space="preserve">A25</t>
  </si>
  <si>
    <t xml:space="preserve">NGC 457 - Le hibou</t>
  </si>
  <si>
    <t xml:space="preserve">NGC 457 = Caldwell 13 – Amas du Hibou (Owl) / ET / Dragonfly – φ Cas</t>
  </si>
  <si>
    <t xml:space="preserve">01 19 00.00 +58 17 00.0</t>
  </si>
  <si>
    <t xml:space="preserve">A26</t>
  </si>
  <si>
    <t xml:space="preserve">Trumpler 1</t>
  </si>
  <si>
    <t xml:space="preserve">Trumpler 1 (Tr 1)</t>
  </si>
  <si>
    <t xml:space="preserve">01 35 00.00 +61 17 00.0</t>
  </si>
  <si>
    <t xml:space="preserve">A27</t>
  </si>
  <si>
    <t xml:space="preserve">Le cerf-volant de Kemble</t>
  </si>
  <si>
    <t xml:space="preserve">Kemble's Kite</t>
  </si>
  <si>
    <t xml:space="preserve">01 04 00.00 +58 02 00.0</t>
  </si>
  <si>
    <t xml:space="preserve">A28</t>
  </si>
  <si>
    <t xml:space="preserve">Le 7 chanceux</t>
  </si>
  <si>
    <t xml:space="preserve">Lucky 7 (le 7 chanceux)</t>
  </si>
  <si>
    <t xml:space="preserve">23 03 00.00 +59 43 00.0</t>
  </si>
  <si>
    <t xml:space="preserve">A29</t>
  </si>
  <si>
    <t xml:space="preserve">8 Lac</t>
  </si>
  <si>
    <t xml:space="preserve">8 Lac = STF 2894</t>
  </si>
  <si>
    <t xml:space="preserve">Le Lézard</t>
  </si>
  <si>
    <t xml:space="preserve">Lac</t>
  </si>
  <si>
    <t xml:space="preserve">22 35 00.00 +39 38 00.0</t>
  </si>
  <si>
    <t xml:space="preserve">A30</t>
  </si>
  <si>
    <t xml:space="preserve">Almaak γ andromedae</t>
  </si>
  <si>
    <t xml:space="preserve">γ¹ And = 57 And = STF 205 – Almaak / Almach</t>
  </si>
  <si>
    <t xml:space="preserve">Andromède</t>
  </si>
  <si>
    <t xml:space="preserve">And</t>
  </si>
  <si>
    <t xml:space="preserve">02 03 00.00 +42 19 00.0</t>
  </si>
  <si>
    <t xml:space="preserve">A31</t>
  </si>
  <si>
    <t xml:space="preserve">NGC 404 Le fantôme de Mirach</t>
  </si>
  <si>
    <t xml:space="preserve">NGC 404 = UGC 718 – Fantôme de Mirach (Mirach's Ghost)</t>
  </si>
  <si>
    <t xml:space="preserve">01 09 00.00 +35 43 00.0</t>
  </si>
  <si>
    <t xml:space="preserve">A32</t>
  </si>
  <si>
    <t xml:space="preserve">NGC 891</t>
  </si>
  <si>
    <t xml:space="preserve">NGC 891 = Caldwell 23 = UGC 1831 – Silver Sliver</t>
  </si>
  <si>
    <t xml:space="preserve">02 22 00.00 +42 21 00.0</t>
  </si>
  <si>
    <t xml:space="preserve">A33</t>
  </si>
  <si>
    <t xml:space="preserve">NGC 7662 Blue Snowball Nebula</t>
  </si>
  <si>
    <t xml:space="preserve">NGC 7662 = Caldwell 22 – Blue Snowball – PN G106.5-17.6</t>
  </si>
  <si>
    <t xml:space="preserve">23 25 00.00 +42 32 00.0</t>
  </si>
  <si>
    <t xml:space="preserve">A34</t>
  </si>
  <si>
    <t xml:space="preserve">NGC 752 et le club de golf</t>
  </si>
  <si>
    <t xml:space="preserve">NGC 752 = Caldwell 28 – Golf Club (club de golf)</t>
  </si>
  <si>
    <t xml:space="preserve">01 55 00.00 +37 16 00.0</t>
  </si>
  <si>
    <t xml:space="preserve">A35</t>
  </si>
  <si>
    <t xml:space="preserve">Mayall II</t>
  </si>
  <si>
    <t xml:space="preserve">Mayall II = G1 = M31-G1 – amas globulaire de M31 (Andromeda Great Globular)</t>
  </si>
  <si>
    <t xml:space="preserve">Amas globulaire</t>
  </si>
  <si>
    <t xml:space="preserve">00 32 00.00 +39 34 00.0</t>
  </si>
  <si>
    <t xml:space="preserve">A36</t>
  </si>
  <si>
    <t xml:space="preserve">NGC 1 et NGC 2</t>
  </si>
  <si>
    <t xml:space="preserve">NGC 1 + NGC 2 (PGC 564 / 565)</t>
  </si>
  <si>
    <t xml:space="preserve">Pégase</t>
  </si>
  <si>
    <t xml:space="preserve">Peg</t>
  </si>
  <si>
    <t xml:space="preserve">00 07 00.00 +27 43 00.0</t>
  </si>
  <si>
    <t xml:space="preserve">A37</t>
  </si>
  <si>
    <t xml:space="preserve">Pease 1</t>
  </si>
  <si>
    <t xml:space="preserve">Pease 1 = K648 – PN dans M15 (NGC 7078)</t>
  </si>
  <si>
    <t xml:space="preserve">21 30 00.00 +12 10 00.0</t>
  </si>
  <si>
    <t xml:space="preserve">A38</t>
  </si>
  <si>
    <t xml:space="preserve">Le casque</t>
  </si>
  <si>
    <t xml:space="preserve">Pegasus Helmet (le casque)</t>
  </si>
  <si>
    <t xml:space="preserve">21 43 00.00 +10 30 00.0</t>
  </si>
  <si>
    <t xml:space="preserve">A39</t>
  </si>
  <si>
    <t xml:space="preserve">Jones 1</t>
  </si>
  <si>
    <t xml:space="preserve">Jones 1 = PN G104.2-29.6</t>
  </si>
  <si>
    <t xml:space="preserve">23 35 00.00 +30 28 00.0</t>
  </si>
  <si>
    <t xml:space="preserve">A40</t>
  </si>
  <si>
    <t xml:space="preserve">Arp 331</t>
  </si>
  <si>
    <t xml:space="preserve">Les Poissons</t>
  </si>
  <si>
    <t xml:space="preserve">Psc</t>
  </si>
  <si>
    <t xml:space="preserve">01 07 00.00 +32 18 00.0</t>
  </si>
  <si>
    <t xml:space="preserve">A41</t>
  </si>
  <si>
    <t xml:space="preserve">La Fusée</t>
  </si>
  <si>
    <t xml:space="preserve">The Rocket (la fusée)</t>
  </si>
  <si>
    <t xml:space="preserve">23 16 00.00 -01 35 00.0</t>
  </si>
  <si>
    <t xml:space="preserve">A42</t>
  </si>
  <si>
    <t xml:space="preserve">NGC 288</t>
  </si>
  <si>
    <t xml:space="preserve">Le Sculpteur</t>
  </si>
  <si>
    <t xml:space="preserve">Scl</t>
  </si>
  <si>
    <t xml:space="preserve">00 52 00.00 -26 35 00.0</t>
  </si>
  <si>
    <t xml:space="preserve">A43</t>
  </si>
  <si>
    <t xml:space="preserve">NGC 246 Nébuleuse du crâne</t>
  </si>
  <si>
    <t xml:space="preserve">NGC 246 = Caldwell 56 – Nébuleuse du Crâne (Skull) – PN G118.8-74.7</t>
  </si>
  <si>
    <t xml:space="preserve">La Baleine</t>
  </si>
  <si>
    <t xml:space="preserve">Cet</t>
  </si>
  <si>
    <t xml:space="preserve">00 47 00.00 -11 52 00.0</t>
  </si>
  <si>
    <t xml:space="preserve">A44</t>
  </si>
  <si>
    <t xml:space="preserve">Mira ο Ceti</t>
  </si>
  <si>
    <t xml:space="preserve">ο Cet = 68 Cet – Mira (étoile variable, Mira B)</t>
  </si>
  <si>
    <t xml:space="preserve">02 19 00.00 -02 58 00.0</t>
  </si>
  <si>
    <t xml:space="preserve">A45</t>
  </si>
  <si>
    <t xml:space="preserve">NGC 604</t>
  </si>
  <si>
    <t xml:space="preserve">NGC 604 – région HII géante de M33 (NGC 598)</t>
  </si>
  <si>
    <t xml:space="preserve">Le Triangle</t>
  </si>
  <si>
    <t xml:space="preserve">Tri</t>
  </si>
  <si>
    <t xml:space="preserve">01 34 00.00 +30 47 00.0</t>
  </si>
  <si>
    <t xml:space="preserve">A46</t>
  </si>
  <si>
    <t xml:space="preserve">Collinder 21</t>
  </si>
  <si>
    <t xml:space="preserve">01 50 00.00 +27 05 00.0</t>
  </si>
  <si>
    <t xml:space="preserve">A47</t>
  </si>
  <si>
    <t xml:space="preserve">Mesarthim γ Arietis</t>
  </si>
  <si>
    <t xml:space="preserve">γ Ari = 5 Ari = STF 180 – Mesarthim</t>
  </si>
  <si>
    <t xml:space="preserve">Le Bélier</t>
  </si>
  <si>
    <t xml:space="preserve">Ari</t>
  </si>
  <si>
    <t xml:space="preserve">01 53 00.00 +19 17 00.0</t>
  </si>
  <si>
    <t xml:space="preserve">A48</t>
  </si>
  <si>
    <t xml:space="preserve">Dolize-Dzimselejvili 1</t>
  </si>
  <si>
    <t xml:space="preserve">Dolidze-Dzimselejvili 1 (Do-Dz 1)</t>
  </si>
  <si>
    <t xml:space="preserve">02 47 00.00 +17 15 00.0</t>
  </si>
  <si>
    <t xml:space="preserve">A49</t>
  </si>
  <si>
    <t xml:space="preserve">Uranus</t>
  </si>
  <si>
    <t xml:space="preserve">A50</t>
  </si>
  <si>
    <t xml:space="preserve">Le grand L… de Lericque</t>
  </si>
  <si>
    <t xml:space="preserve">02 15 00.00 +25 46 00.0</t>
  </si>
  <si>
    <t xml:space="preserve">H01</t>
  </si>
  <si>
    <t xml:space="preserve">Hiver</t>
  </si>
  <si>
    <t xml:space="preserve">NGC 1360 La nébuleuse de l’œuf</t>
  </si>
  <si>
    <t xml:space="preserve">NGC 1360 – Nébuleuse de l'Œuf (Robin's Egg) – PN G220.3-53.9</t>
  </si>
  <si>
    <t xml:space="preserve">Le Fourneau</t>
  </si>
  <si>
    <t xml:space="preserve">For</t>
  </si>
  <si>
    <t xml:space="preserve">03 33 00.00 -25 52 00.0</t>
  </si>
  <si>
    <t xml:space="preserve">H02</t>
  </si>
  <si>
    <t xml:space="preserve">NGC 1535 L’œil de Cléopâtre</t>
  </si>
  <si>
    <t xml:space="preserve">NGC 1535 – Œil de Cléopâtre (Cleopatra's Eye) – PN G206.4-40.5</t>
  </si>
  <si>
    <t xml:space="preserve">L'Éridan</t>
  </si>
  <si>
    <t xml:space="preserve">Eri</t>
  </si>
  <si>
    <t xml:space="preserve">04 14 00.00 -12 44 00.0</t>
  </si>
  <si>
    <t xml:space="preserve">H03</t>
  </si>
  <si>
    <t xml:space="preserve">39 Eri</t>
  </si>
  <si>
    <t xml:space="preserve">04 14 00.00 -10 15 00.0</t>
  </si>
  <si>
    <t xml:space="preserve">H04</t>
  </si>
  <si>
    <t xml:space="preserve">L’Hippocampe</t>
  </si>
  <si>
    <t xml:space="preserve">Sea Horse (L'Hippocampe)</t>
  </si>
  <si>
    <t xml:space="preserve">04 15 00.00 -07 40 00.0</t>
  </si>
  <si>
    <t xml:space="preserve">H05</t>
  </si>
  <si>
    <t xml:space="preserve">La tresse d’Alcyone</t>
  </si>
  <si>
    <t xml:space="preserve">Alcyone's Braid</t>
  </si>
  <si>
    <t xml:space="preserve">Le Taureau</t>
  </si>
  <si>
    <t xml:space="preserve">Tau</t>
  </si>
  <si>
    <t xml:space="preserve">03 47 00.00 +23 48 00.0</t>
  </si>
  <si>
    <t xml:space="preserve">H06</t>
  </si>
  <si>
    <t xml:space="preserve">Cr 50 Les Hyades</t>
  </si>
  <si>
    <t xml:space="preserve">Cr 50 = Melotte 25 = Caldwell 41 – Les Hyades</t>
  </si>
  <si>
    <t xml:space="preserve">04 26 00.00 +17 01 00.0</t>
  </si>
  <si>
    <t xml:space="preserve">H07</t>
  </si>
  <si>
    <t xml:space="preserve">Le Chien de Davis</t>
  </si>
  <si>
    <t xml:space="preserve">Davis's Dog (Le chien de Davis)</t>
  </si>
  <si>
    <t xml:space="preserve">04 21 00.00 +21 02 00.0</t>
  </si>
  <si>
    <t xml:space="preserve">H08</t>
  </si>
  <si>
    <t xml:space="preserve">Le spermatozoïde</t>
  </si>
  <si>
    <t xml:space="preserve">Sperm (astérisme)</t>
  </si>
  <si>
    <t xml:space="preserve">05 42 00.00 +21 22 00.0</t>
  </si>
  <si>
    <t xml:space="preserve">H09</t>
  </si>
  <si>
    <t xml:space="preserve">NGC 1514</t>
  </si>
  <si>
    <t xml:space="preserve">NGC 1514 – Crystal Ball Nebula – PN G165.5-15.2</t>
  </si>
  <si>
    <t xml:space="preserve">04 09 00.00 +30 47 00.0</t>
  </si>
  <si>
    <t xml:space="preserve">H10</t>
  </si>
  <si>
    <t xml:space="preserve">Cr 39 Le Saxophone</t>
  </si>
  <si>
    <t xml:space="preserve">Cr 39 = Melotte 20 – amas α Persei – astérisme Saxophone</t>
  </si>
  <si>
    <t xml:space="preserve">Persée</t>
  </si>
  <si>
    <t xml:space="preserve">Per</t>
  </si>
  <si>
    <t xml:space="preserve">03 24 00.00 +49 52 00.0</t>
  </si>
  <si>
    <t xml:space="preserve">H11</t>
  </si>
  <si>
    <t xml:space="preserve">Abell 426</t>
  </si>
  <si>
    <t xml:space="preserve">Abell 426 – Amas de Persée ; NGC 1275 = Caldwell 24 = Perseus A = 3C 84</t>
  </si>
  <si>
    <t xml:space="preserve">03 19 00.00 +41 30 00.0</t>
  </si>
  <si>
    <t xml:space="preserve">H12</t>
  </si>
  <si>
    <t xml:space="preserve">La cascade de Kemble</t>
  </si>
  <si>
    <t xml:space="preserve">Kemble's Cascade = Kemble 1</t>
  </si>
  <si>
    <t xml:space="preserve">La Girafe</t>
  </si>
  <si>
    <t xml:space="preserve">Cam</t>
  </si>
  <si>
    <t xml:space="preserve">03 57 00.00 +63 04 00.0</t>
  </si>
  <si>
    <t xml:space="preserve">H13</t>
  </si>
  <si>
    <t xml:space="preserve">NGC 1502</t>
  </si>
  <si>
    <t xml:space="preserve">NGC 1502 (double STF 485 au centre) – extrémité de la cascade de Kemble</t>
  </si>
  <si>
    <t xml:space="preserve">04 07 00.00 +62 20 00.0</t>
  </si>
  <si>
    <t xml:space="preserve">H14</t>
  </si>
  <si>
    <t xml:space="preserve">Tombaugh 5</t>
  </si>
  <si>
    <t xml:space="preserve">Tombaugh 5 (Tom 5)</t>
  </si>
  <si>
    <t xml:space="preserve">03 47 00.00 +59 05 00.0</t>
  </si>
  <si>
    <t xml:space="preserve">H15</t>
  </si>
  <si>
    <t xml:space="preserve">1 Cam</t>
  </si>
  <si>
    <t xml:space="preserve">04 32 00.00 +53 54 00.0</t>
  </si>
  <si>
    <t xml:space="preserve">H16</t>
  </si>
  <si>
    <t xml:space="preserve">NGC 1907</t>
  </si>
  <si>
    <t xml:space="preserve">Le Cocher</t>
  </si>
  <si>
    <t xml:space="preserve">Aur</t>
  </si>
  <si>
    <t xml:space="preserve">05 28 00.00 +35 20 00.0</t>
  </si>
  <si>
    <t xml:space="preserve">H17</t>
  </si>
  <si>
    <t xml:space="preserve">Le Smiley</t>
  </si>
  <si>
    <t xml:space="preserve">Smiley (astérisme)</t>
  </si>
  <si>
    <t xml:space="preserve">05 27 00.00 +34 53 00.0</t>
  </si>
  <si>
    <t xml:space="preserve">H18</t>
  </si>
  <si>
    <t xml:space="preserve">Le Poisson volant</t>
  </si>
  <si>
    <t xml:space="preserve">Flying Fish (poisson volant)</t>
  </si>
  <si>
    <t xml:space="preserve">05 19 00.00 +33 44 00.0</t>
  </si>
  <si>
    <t xml:space="preserve">H19</t>
  </si>
  <si>
    <t xml:space="preserve">NGC 1664</t>
  </si>
  <si>
    <t xml:space="preserve">04 51 00.00 +43 41 00.0</t>
  </si>
  <si>
    <t xml:space="preserve">H20</t>
  </si>
  <si>
    <t xml:space="preserve">Cr 70 Les trois rois</t>
  </si>
  <si>
    <t xml:space="preserve">Cr 70 – Trois Rois / ceinture d'Orion</t>
  </si>
  <si>
    <t xml:space="preserve">Orion</t>
  </si>
  <si>
    <t xml:space="preserve">Ori</t>
  </si>
  <si>
    <t xml:space="preserve">05 36 00.00 -01 00 00.0</t>
  </si>
  <si>
    <t xml:space="preserve">H21</t>
  </si>
  <si>
    <t xml:space="preserve">σ Orionis</t>
  </si>
  <si>
    <t xml:space="preserve">σ Ori = 48 Ori = STF 762</t>
  </si>
  <si>
    <t xml:space="preserve">05 38 00.00 -02 36 00.0</t>
  </si>
  <si>
    <t xml:space="preserve">H22</t>
  </si>
  <si>
    <t xml:space="preserve">Rigel A et B</t>
  </si>
  <si>
    <t xml:space="preserve">β Ori = 19 Ori = STF 668 – Rigel</t>
  </si>
  <si>
    <t xml:space="preserve">05 14 00.00 -08 12 00.0</t>
  </si>
  <si>
    <t xml:space="preserve">H23</t>
  </si>
  <si>
    <t xml:space="preserve">θ1 Orionis Le trapèze d’Orion</t>
  </si>
  <si>
    <t xml:space="preserve">θ¹ Ori = 41 Ori = STF 748 – Trapèze, cœur de M42 (NGC 1976)</t>
  </si>
  <si>
    <t xml:space="preserve">05 35 00.00 -05 23 00.0</t>
  </si>
  <si>
    <t xml:space="preserve">H24</t>
  </si>
  <si>
    <t xml:space="preserve">M43</t>
  </si>
  <si>
    <t xml:space="preserve">M43 = NGC 1982 – Nébuleuse de De Mairan</t>
  </si>
  <si>
    <t xml:space="preserve">05 35 00.00 -05 16 00.0</t>
  </si>
  <si>
    <t xml:space="preserve">H25</t>
  </si>
  <si>
    <t xml:space="preserve">NGC 1999 Le trou de serrure</t>
  </si>
  <si>
    <t xml:space="preserve">NGC 1999 – Keyhole Nebula (trou de serrure)</t>
  </si>
  <si>
    <t xml:space="preserve">05 36 00.00 -06 43 00.0</t>
  </si>
  <si>
    <t xml:space="preserve">H26</t>
  </si>
  <si>
    <t xml:space="preserve">NGC 2169 Le nombre 37</t>
  </si>
  <si>
    <t xml:space="preserve">NGC 2169 – Amas « 37 »</t>
  </si>
  <si>
    <t xml:space="preserve">06 08 00.00 +13 58 00.0</t>
  </si>
  <si>
    <t xml:space="preserve">H27</t>
  </si>
  <si>
    <t xml:space="preserve">Cr 69 L’amas λ – λ</t>
  </si>
  <si>
    <t xml:space="preserve">Cr 69 – amas de λ Ori, au sein de Sh2-264</t>
  </si>
  <si>
    <t xml:space="preserve">05 35 00.00 +09 56 00.0</t>
  </si>
  <si>
    <t xml:space="preserve">H28</t>
  </si>
  <si>
    <t xml:space="preserve">NGC 1977 Running man Nebula</t>
  </si>
  <si>
    <t xml:space="preserve">NGC 1977 (avec NGC 1973/1975) = Sh2-279 – Running Man</t>
  </si>
  <si>
    <t xml:space="preserve">05 35 00.00 -04 51 00.0</t>
  </si>
  <si>
    <t xml:space="preserve">H29</t>
  </si>
  <si>
    <t xml:space="preserve">NGC 2024 La nébuleuse de la Flamme</t>
  </si>
  <si>
    <t xml:space="preserve">NGC 2024 = Sh2-277 – Nébuleuse de la Flamme (Flame)</t>
  </si>
  <si>
    <t xml:space="preserve">05 41 00.00 -01 51 00.0</t>
  </si>
  <si>
    <t xml:space="preserve">H30</t>
  </si>
  <si>
    <t xml:space="preserve">Abell 12</t>
  </si>
  <si>
    <t xml:space="preserve">Abell 12 = PN A66 12 – PN G198.6-06.3</t>
  </si>
  <si>
    <t xml:space="preserve">06 02 00.00 +00 39 00.0</t>
  </si>
  <si>
    <t xml:space="preserve">H31</t>
  </si>
  <si>
    <t xml:space="preserve">R Leporis L’étoile cramoisie de Hind</t>
  </si>
  <si>
    <t xml:space="preserve">R Lep – Étoile cramoisie de Hind (Hind's Crimson Star)</t>
  </si>
  <si>
    <t xml:space="preserve">Étoile remarquable</t>
  </si>
  <si>
    <t xml:space="preserve">Le Lièvre</t>
  </si>
  <si>
    <t xml:space="preserve">Lep</t>
  </si>
  <si>
    <t xml:space="preserve">04 59 00.00 -14 48 00.0</t>
  </si>
  <si>
    <t xml:space="preserve">H32</t>
  </si>
  <si>
    <t xml:space="preserve">Sirius B α Canis Majoris B</t>
  </si>
  <si>
    <t xml:space="preserve">Sirius B = α CMa B (compagne naine blanche de Sirius A, α CMa)</t>
  </si>
  <si>
    <t xml:space="preserve">Le Grand Chien</t>
  </si>
  <si>
    <t xml:space="preserve">CMa</t>
  </si>
  <si>
    <t xml:space="preserve">06 45 00.00 -16 43 00.0</t>
  </si>
  <si>
    <t xml:space="preserve">H33</t>
  </si>
  <si>
    <t xml:space="preserve">17 CMa</t>
  </si>
  <si>
    <t xml:space="preserve">06 55 00.00 -20 24 00.0</t>
  </si>
  <si>
    <t xml:space="preserve">H34</t>
  </si>
  <si>
    <t xml:space="preserve">NGC 2362 L’amas τ Cma</t>
  </si>
  <si>
    <t xml:space="preserve">NGC 2362 = Caldwell 64 – amas de τ CMa</t>
  </si>
  <si>
    <t xml:space="preserve">07 18 00.00 -24 57 00.0</t>
  </si>
  <si>
    <t xml:space="preserve">H35</t>
  </si>
  <si>
    <t xml:space="preserve">NGC 2359 Le casque de Thor</t>
  </si>
  <si>
    <t xml:space="preserve">NGC 2359 = Sh2-298 – Casque de Thor (Thor's Helmet)</t>
  </si>
  <si>
    <t xml:space="preserve">07 18 00.00 -13 14 00.0</t>
  </si>
  <si>
    <t xml:space="preserve">H36</t>
  </si>
  <si>
    <t xml:space="preserve">NGC 2438</t>
  </si>
  <si>
    <t xml:space="preserve">NGC 2438 – PN dans l'amas M46 (NGC 2437)</t>
  </si>
  <si>
    <t xml:space="preserve">La Poupe</t>
  </si>
  <si>
    <t xml:space="preserve">Pup</t>
  </si>
  <si>
    <t xml:space="preserve">07 41 00.00 -14 44 00.0</t>
  </si>
  <si>
    <t xml:space="preserve">H37</t>
  </si>
  <si>
    <t xml:space="preserve">La petite Cassiopée australe</t>
  </si>
  <si>
    <t xml:space="preserve">Little Southern Cassiopeia</t>
  </si>
  <si>
    <t xml:space="preserve">08 08 00.00 -15 13 00.0</t>
  </si>
  <si>
    <t xml:space="preserve">H38</t>
  </si>
  <si>
    <t xml:space="preserve">La Corne de la Licorne</t>
  </si>
  <si>
    <t xml:space="preserve">Unicorn's Horn</t>
  </si>
  <si>
    <t xml:space="preserve">La Licorne</t>
  </si>
  <si>
    <t xml:space="preserve">Mon</t>
  </si>
  <si>
    <t xml:space="preserve">06 40 00.00 -08 58 00.0</t>
  </si>
  <si>
    <t xml:space="preserve">H39</t>
  </si>
  <si>
    <t xml:space="preserve">Le 3 de Pakan</t>
  </si>
  <si>
    <t xml:space="preserve">Pakan's 3</t>
  </si>
  <si>
    <t xml:space="preserve">06 52 00.00 -10 06 00.0</t>
  </si>
  <si>
    <t xml:space="preserve">H40</t>
  </si>
  <si>
    <t xml:space="preserve">NGC 2261 La nébuleuse variable de Hubble</t>
  </si>
  <si>
    <t xml:space="preserve">NGC 2261 = Caldwell 46 – Hubble's Variable Nebula (R Mon)</t>
  </si>
  <si>
    <t xml:space="preserve">06 39 00.00 +08 45 00.0</t>
  </si>
  <si>
    <t xml:space="preserve">H41</t>
  </si>
  <si>
    <t xml:space="preserve">β Monocerotis</t>
  </si>
  <si>
    <t xml:space="preserve">β Mon = 11 Mon = STF 919</t>
  </si>
  <si>
    <t xml:space="preserve">06 28 00.00 -07 01 00.0</t>
  </si>
  <si>
    <t xml:space="preserve">H42</t>
  </si>
  <si>
    <t xml:space="preserve">Castor α Geminorum</t>
  </si>
  <si>
    <t xml:space="preserve">α Gem = 66 Gem = STF 1110 – Castor</t>
  </si>
  <si>
    <t xml:space="preserve">Les Gémeaux</t>
  </si>
  <si>
    <t xml:space="preserve">Gem</t>
  </si>
  <si>
    <t xml:space="preserve">07 34 00.00 +31 53 00.0</t>
  </si>
  <si>
    <t xml:space="preserve">H43</t>
  </si>
  <si>
    <t xml:space="preserve">NGC 2158</t>
  </si>
  <si>
    <t xml:space="preserve">NGC 2158 – amas voisin de M35 (NGC 2168)</t>
  </si>
  <si>
    <t xml:space="preserve">06 07 00.00 +24 06 00.0</t>
  </si>
  <si>
    <t xml:space="preserve">H44</t>
  </si>
  <si>
    <t xml:space="preserve">NGC 2392 La nébuleuse du Clown</t>
  </si>
  <si>
    <t xml:space="preserve">NGC 2392 = Caldwell 39 – Nébuleuse du Clown / de l'Esquimau</t>
  </si>
  <si>
    <t xml:space="preserve">07 29 00.00 +20 55 00.0</t>
  </si>
  <si>
    <t xml:space="preserve">H45</t>
  </si>
  <si>
    <t xml:space="preserve">J 900</t>
  </si>
  <si>
    <t xml:space="preserve">J 900 (Jonckheere 900) = PN G194.2+02.5</t>
  </si>
  <si>
    <t xml:space="preserve">06 26 00.00 +17 47 00.0</t>
  </si>
  <si>
    <t xml:space="preserve">H46</t>
  </si>
  <si>
    <t xml:space="preserve">Ψ10 Aurigae / 16 Lyn</t>
  </si>
  <si>
    <t xml:space="preserve">ψ¹⁰ Aur / 16 Lyn</t>
  </si>
  <si>
    <t xml:space="preserve">Le Lynx</t>
  </si>
  <si>
    <t xml:space="preserve">Lyn</t>
  </si>
  <si>
    <t xml:space="preserve">06 57 00.00 +45 05 00.0</t>
  </si>
  <si>
    <t xml:space="preserve">H47</t>
  </si>
  <si>
    <t xml:space="preserve">NGC 2419 Le Vagabond intergalactique</t>
  </si>
  <si>
    <t xml:space="preserve">NGC 2419 = Caldwell 25 – Vagabond intergalactique (Intergalactic Wanderer)</t>
  </si>
  <si>
    <t xml:space="preserve">07 38 00.00 +38 53 00.0</t>
  </si>
  <si>
    <t xml:space="preserve">H48</t>
  </si>
  <si>
    <t xml:space="preserve">ι Cancri</t>
  </si>
  <si>
    <t xml:space="preserve">ι Cnc = 48 Cnc = STF 1196</t>
  </si>
  <si>
    <t xml:space="preserve">Le Cancer</t>
  </si>
  <si>
    <t xml:space="preserve">Cnc</t>
  </si>
  <si>
    <t xml:space="preserve">08 46 00.00 +28 45 00.0</t>
  </si>
  <si>
    <t xml:space="preserve">H49</t>
  </si>
  <si>
    <t xml:space="preserve">φ2 Cancri</t>
  </si>
  <si>
    <t xml:space="preserve">08 26 00.00 +26 56 00.0</t>
  </si>
  <si>
    <t xml:space="preserve">H50</t>
  </si>
  <si>
    <t xml:space="preserve">Le parapluie</t>
  </si>
  <si>
    <t xml:space="preserve">Umbrella (astérisme)</t>
  </si>
  <si>
    <t xml:space="preserve">L'Hydre</t>
  </si>
  <si>
    <t xml:space="preserve">Hya</t>
  </si>
  <si>
    <t xml:space="preserve">08 40 00.00 -12 28 00.0</t>
  </si>
  <si>
    <t xml:space="preserve">P01</t>
  </si>
  <si>
    <t xml:space="preserve">Printemps</t>
  </si>
  <si>
    <t xml:space="preserve">L’aspirateur</t>
  </si>
  <si>
    <t xml:space="preserve">Vacuum cleaner / Hoover (astérisme)</t>
  </si>
  <si>
    <t xml:space="preserve">10 10 00.00 -15 42 00.0</t>
  </si>
  <si>
    <t xml:space="preserve">P02</t>
  </si>
  <si>
    <t xml:space="preserve">Le Diplodocus</t>
  </si>
  <si>
    <t xml:space="preserve">Diplodocus (astérisme)</t>
  </si>
  <si>
    <t xml:space="preserve">10 11 00.00 -18 57 00.0</t>
  </si>
  <si>
    <t xml:space="preserve">P03</t>
  </si>
  <si>
    <t xml:space="preserve">NGC 3242 Le Fantôme de Jupiter</t>
  </si>
  <si>
    <t xml:space="preserve">NGC 3242 = Caldwell 59 – Fantôme de Jupiter (Ghost of Jupiter) – PN G261.0+32.0</t>
  </si>
  <si>
    <t xml:space="preserve">10 24 00.00 -18 38 00.0</t>
  </si>
  <si>
    <t xml:space="preserve">P04</t>
  </si>
  <si>
    <t xml:space="preserve">Algorab δ Corvi</t>
  </si>
  <si>
    <t xml:space="preserve">δ Crv = 7 Crv = STF 1669 – Algorab</t>
  </si>
  <si>
    <t xml:space="preserve">Le Corbeau</t>
  </si>
  <si>
    <t xml:space="preserve">Crv</t>
  </si>
  <si>
    <t xml:space="preserve">12 29 00.00 -16 30 00.0</t>
  </si>
  <si>
    <t xml:space="preserve">P05</t>
  </si>
  <si>
    <t xml:space="preserve">NGC 4038 et 4039 Les Antennes</t>
  </si>
  <si>
    <t xml:space="preserve">NGC 4038 + NGC 4039 = Arp 244 = Caldwell 60/61 – Les Antennes</t>
  </si>
  <si>
    <t xml:space="preserve">12 01 00.00 -18 52 00.0</t>
  </si>
  <si>
    <t xml:space="preserve">P06</t>
  </si>
  <si>
    <t xml:space="preserve">Stargate</t>
  </si>
  <si>
    <t xml:space="preserve">Stargate (astérisme)</t>
  </si>
  <si>
    <t xml:space="preserve">12 35 00.00 -12 04 00.0</t>
  </si>
  <si>
    <t xml:space="preserve">P07</t>
  </si>
  <si>
    <t xml:space="preserve">NGC 3511 et 3515</t>
  </si>
  <si>
    <t xml:space="preserve">La Coupe</t>
  </si>
  <si>
    <t xml:space="preserve">Crt</t>
  </si>
  <si>
    <t xml:space="preserve">11 03 00.00 -23 05 00.0</t>
  </si>
  <si>
    <t xml:space="preserve">P08</t>
  </si>
  <si>
    <t xml:space="preserve">La Cicatrice</t>
  </si>
  <si>
    <t xml:space="preserve">The Scar (astérisme)</t>
  </si>
  <si>
    <t xml:space="preserve">Le Sextant</t>
  </si>
  <si>
    <t xml:space="preserve">Sex</t>
  </si>
  <si>
    <t xml:space="preserve">10 48 00.00 +02 33 00.0</t>
  </si>
  <si>
    <t xml:space="preserve">P09</t>
  </si>
  <si>
    <t xml:space="preserve">Algieba γ Leonis</t>
  </si>
  <si>
    <t xml:space="preserve">γ Leo = 41 Leo = STF 1424 – Algieba</t>
  </si>
  <si>
    <t xml:space="preserve">Le Lion</t>
  </si>
  <si>
    <t xml:space="preserve">Leo</t>
  </si>
  <si>
    <t xml:space="preserve">10 19 00.00 +19 50 00.0</t>
  </si>
  <si>
    <t xml:space="preserve">P10</t>
  </si>
  <si>
    <t xml:space="preserve">90 Leo</t>
  </si>
  <si>
    <t xml:space="preserve">11 34 00.00 +16 47 00.0</t>
  </si>
  <si>
    <t xml:space="preserve">P11</t>
  </si>
  <si>
    <t xml:space="preserve">Leo I</t>
  </si>
  <si>
    <t xml:space="preserve">Leo I = UGC 5470 = DDO 74 – Naine de Régulus (Regulus Dwarf)</t>
  </si>
  <si>
    <t xml:space="preserve">10 08 00.00 +12 18 00.0</t>
  </si>
  <si>
    <t xml:space="preserve">P12</t>
  </si>
  <si>
    <t xml:space="preserve">Le voilier</t>
  </si>
  <si>
    <t xml:space="preserve">Sailboat (astérisme)</t>
  </si>
  <si>
    <t xml:space="preserve">Le Petit Lion</t>
  </si>
  <si>
    <t xml:space="preserve">LMi</t>
  </si>
  <si>
    <t xml:space="preserve">10 14 00.00 +31 10 00.0</t>
  </si>
  <si>
    <t xml:space="preserve">P13</t>
  </si>
  <si>
    <t xml:space="preserve">NGC 3432 et UGC 5983</t>
  </si>
  <si>
    <t xml:space="preserve">NGC 3432 – galaxie Lacrima (+ UGC 5983)</t>
  </si>
  <si>
    <t xml:space="preserve">10 52 00.00 +36 37 00.0</t>
  </si>
  <si>
    <t xml:space="preserve">P14</t>
  </si>
  <si>
    <t xml:space="preserve">M40</t>
  </si>
  <si>
    <t xml:space="preserve">M40 = Winnecke 4 (WNC 4)</t>
  </si>
  <si>
    <t xml:space="preserve">La Grande Ourse</t>
  </si>
  <si>
    <t xml:space="preserve">UMa</t>
  </si>
  <si>
    <t xml:space="preserve">12 21 00.00 +58 06 00.0</t>
  </si>
  <si>
    <t xml:space="preserve">P15</t>
  </si>
  <si>
    <t xml:space="preserve">NGC 4013</t>
  </si>
  <si>
    <t xml:space="preserve">NGC 4013 = UGC 6963</t>
  </si>
  <si>
    <t xml:space="preserve">11 58 00.00 +43 57 00.0</t>
  </si>
  <si>
    <t xml:space="preserve">P16</t>
  </si>
  <si>
    <t xml:space="preserve">NGC 4085 et 4088</t>
  </si>
  <si>
    <t xml:space="preserve">12 05 00.00 +50 21 00.0</t>
  </si>
  <si>
    <t xml:space="preserve">P17</t>
  </si>
  <si>
    <t xml:space="preserve">Markarian 421</t>
  </si>
  <si>
    <t xml:space="preserve">Mrk 421 (Mkn 421) = UGC 6132 – blazar</t>
  </si>
  <si>
    <t xml:space="preserve">11 04 00.00 +38 12 00.0</t>
  </si>
  <si>
    <t xml:space="preserve">P18</t>
  </si>
  <si>
    <t xml:space="preserve">NGC 4631 et 4656 La Crosse de Hockey et la Baleine</t>
  </si>
  <si>
    <t xml:space="preserve">NGC 4631 = Caldwell 32 = UGC 7761 (Baleine) ; NGC 4656/4657 = UGC 7907 (Crosse de hockey)</t>
  </si>
  <si>
    <t xml:space="preserve">Les Chiens de chasse</t>
  </si>
  <si>
    <t xml:space="preserve">CVn</t>
  </si>
  <si>
    <t xml:space="preserve">12 42 00.00 +32 34 00.0</t>
  </si>
  <si>
    <t xml:space="preserve">P19</t>
  </si>
  <si>
    <t xml:space="preserve">NGC 5353 and co</t>
  </si>
  <si>
    <t xml:space="preserve">Hickson 68 (HCG 68) – NGC 5353, 5354, 5355, 5358…</t>
  </si>
  <si>
    <t xml:space="preserve">13 53 00.00 +40 17 00.0</t>
  </si>
  <si>
    <t xml:space="preserve">P20</t>
  </si>
  <si>
    <t xml:space="preserve">NGC 4244</t>
  </si>
  <si>
    <t xml:space="preserve">NGC 4244 = Caldwell 26 = UGC 7322 – Aiguille d'argent (Silver Needle)</t>
  </si>
  <si>
    <t xml:space="preserve">12 17 00.00 +37 48 00.0</t>
  </si>
  <si>
    <t xml:space="preserve">P21</t>
  </si>
  <si>
    <t xml:space="preserve">NGC 4395</t>
  </si>
  <si>
    <t xml:space="preserve">NGC 4395 = UGC 7524</t>
  </si>
  <si>
    <t xml:space="preserve">12 25 00.00 +33 33 00.0</t>
  </si>
  <si>
    <t xml:space="preserve">P22</t>
  </si>
  <si>
    <t xml:space="preserve">Cor Caroli α Canum Venaticorum</t>
  </si>
  <si>
    <t xml:space="preserve">α CVn = 12 CVn = STF 1692 – Cor Caroli</t>
  </si>
  <si>
    <t xml:space="preserve">12 56 00.00 +38 19 00.0</t>
  </si>
  <si>
    <t xml:space="preserve">P23</t>
  </si>
  <si>
    <t xml:space="preserve">2 CVn</t>
  </si>
  <si>
    <t xml:space="preserve">12 16 00.00 +40 39 00.0</t>
  </si>
  <si>
    <t xml:space="preserve">P24</t>
  </si>
  <si>
    <t xml:space="preserve">Y Canum Venaticorum La Superba</t>
  </si>
  <si>
    <t xml:space="preserve">Y CVn – La Superba (étoile carbonée)</t>
  </si>
  <si>
    <t xml:space="preserve">12 45 00.00 +45 26 00.0</t>
  </si>
  <si>
    <t xml:space="preserve">P25</t>
  </si>
  <si>
    <t xml:space="preserve">Upgren 1</t>
  </si>
  <si>
    <t xml:space="preserve">12 35 00.00 +36 23 00.0</t>
  </si>
  <si>
    <t xml:space="preserve">P26</t>
  </si>
  <si>
    <t xml:space="preserve">24 Com</t>
  </si>
  <si>
    <t xml:space="preserve">La Chevelure de Bérénice</t>
  </si>
  <si>
    <t xml:space="preserve">Com</t>
  </si>
  <si>
    <t xml:space="preserve">12 35 00.00 +18 22 00.0</t>
  </si>
  <si>
    <t xml:space="preserve">P27</t>
  </si>
  <si>
    <t xml:space="preserve">Melotte 111</t>
  </si>
  <si>
    <t xml:space="preserve">Melotte 111 = Collinder 256 – amas de la Chevelure (Coma Star Cluster)</t>
  </si>
  <si>
    <t xml:space="preserve">12 27 00.00 +25 54 00.0</t>
  </si>
  <si>
    <t xml:space="preserve">P28</t>
  </si>
  <si>
    <t xml:space="preserve">NGC 5053</t>
  </si>
  <si>
    <t xml:space="preserve">13 16 00.00 +17 42 00.0</t>
  </si>
  <si>
    <t xml:space="preserve">P29</t>
  </si>
  <si>
    <t xml:space="preserve">NGC 4565</t>
  </si>
  <si>
    <t xml:space="preserve">NGC 4565 = Caldwell 38 = UGC 7772 – Galaxie de l'Aiguille (Needle Galaxy)</t>
  </si>
  <si>
    <t xml:space="preserve">12 36 00.00 +25 59 00.0</t>
  </si>
  <si>
    <t xml:space="preserve">P30</t>
  </si>
  <si>
    <t xml:space="preserve">NGC 4298 et 4302</t>
  </si>
  <si>
    <t xml:space="preserve">12 21 00.00 +14 36 00.0</t>
  </si>
  <si>
    <t xml:space="preserve">P31</t>
  </si>
  <si>
    <t xml:space="preserve">L’amas de la boite Hickson 61</t>
  </si>
  <si>
    <t xml:space="preserve">Hickson 61 (HCG 61) – NGC 4169, 4173, 4174, 4175</t>
  </si>
  <si>
    <t xml:space="preserve">12 12 00.00 +29 12 00.0</t>
  </si>
  <si>
    <t xml:space="preserve">P32</t>
  </si>
  <si>
    <t xml:space="preserve">L’amas Coma</t>
  </si>
  <si>
    <t xml:space="preserve">Abell 1656 – Amas de Coma ; NGC 4889 (galaxie dominante)</t>
  </si>
  <si>
    <t xml:space="preserve">13 00 00.00 +27 59 00.0</t>
  </si>
  <si>
    <t xml:space="preserve">P33</t>
  </si>
  <si>
    <t xml:space="preserve">La Chaîne de Markarian</t>
  </si>
  <si>
    <t xml:space="preserve">Chaîne de Markarian – M84 (NGC 4374), M86 (NGC 4406), NGC 4438 / 4435 (les Yeux)…</t>
  </si>
  <si>
    <t xml:space="preserve">La Vierge</t>
  </si>
  <si>
    <t xml:space="preserve">Vir</t>
  </si>
  <si>
    <t xml:space="preserve">12 29 00.00 +13 11 00.0</t>
  </si>
  <si>
    <t xml:space="preserve">P34</t>
  </si>
  <si>
    <t xml:space="preserve">3C 273</t>
  </si>
  <si>
    <t xml:space="preserve">3C 273 = QSO B1226+023 – quasar</t>
  </si>
  <si>
    <t xml:space="preserve">Quasar</t>
  </si>
  <si>
    <t xml:space="preserve">12 29 00.00 +02 03 00.0</t>
  </si>
  <si>
    <t xml:space="preserve">P35</t>
  </si>
  <si>
    <t xml:space="preserve">NGC 5634</t>
  </si>
  <si>
    <t xml:space="preserve">14 29 00.00 -05 59 00.0</t>
  </si>
  <si>
    <t xml:space="preserve">P36</t>
  </si>
  <si>
    <t xml:space="preserve">17 Vir</t>
  </si>
  <si>
    <t xml:space="preserve">12 22 00.00 +05 18 00.0</t>
  </si>
  <si>
    <t xml:space="preserve">P37</t>
  </si>
  <si>
    <t xml:space="preserve">ρ Bootis</t>
  </si>
  <si>
    <t xml:space="preserve">Le Bouvier</t>
  </si>
  <si>
    <t xml:space="preserve">Boo</t>
  </si>
  <si>
    <t xml:space="preserve">14 31 00.00 +30 22 00.0</t>
  </si>
  <si>
    <t xml:space="preserve">P38</t>
  </si>
  <si>
    <t xml:space="preserve">Le Bicorne de Napoléon</t>
  </si>
  <si>
    <t xml:space="preserve">Napoleon's Hat</t>
  </si>
  <si>
    <t xml:space="preserve">14 14 00.00 +18 36 00.0</t>
  </si>
  <si>
    <t xml:space="preserve">P39</t>
  </si>
  <si>
    <t xml:space="preserve">NGC 5466</t>
  </si>
  <si>
    <t xml:space="preserve">14 05 00.00 +28 32 00.0</t>
  </si>
  <si>
    <t xml:space="preserve">P40</t>
  </si>
  <si>
    <t xml:space="preserve">Ferrero 27</t>
  </si>
  <si>
    <t xml:space="preserve">Le Dragon</t>
  </si>
  <si>
    <t xml:space="preserve">Dra</t>
  </si>
  <si>
    <t xml:space="preserve">15 57 00.00 +62 32 00.0</t>
  </si>
  <si>
    <t xml:space="preserve">P41</t>
  </si>
  <si>
    <t xml:space="preserve">Kemble 2 La petite Cassiopée</t>
  </si>
  <si>
    <t xml:space="preserve">Kemble 2</t>
  </si>
  <si>
    <t xml:space="preserve">18 35 00.00 +72 23 00.0</t>
  </si>
  <si>
    <t xml:space="preserve">P42</t>
  </si>
  <si>
    <t xml:space="preserve">Arrakis μ Draconis</t>
  </si>
  <si>
    <t xml:space="preserve">μ Dra = 21 Dra = STF 2130 – Arrakis</t>
  </si>
  <si>
    <t xml:space="preserve">17 05 00.00 +54 28 00.0</t>
  </si>
  <si>
    <t xml:space="preserve">P43</t>
  </si>
  <si>
    <t xml:space="preserve">16 et 17 Dra</t>
  </si>
  <si>
    <t xml:space="preserve">16 36 00.00 +52 54 00.0</t>
  </si>
  <si>
    <t xml:space="preserve">P44</t>
  </si>
  <si>
    <t xml:space="preserve">NGC 6543 L’œil de Chat</t>
  </si>
  <si>
    <t xml:space="preserve">NGC 6543 = Caldwell 6 – Œil de Chat (Cat's Eye) – PN G096.4+29.9</t>
  </si>
  <si>
    <t xml:space="preserve">17 58 00.00 +66 38 00.0</t>
  </si>
  <si>
    <t xml:space="preserve">P45</t>
  </si>
  <si>
    <t xml:space="preserve">NGC 6742</t>
  </si>
  <si>
    <t xml:space="preserve">18 59 00.00 +48 28 00.0</t>
  </si>
  <si>
    <t xml:space="preserve">P46</t>
  </si>
  <si>
    <t xml:space="preserve">M102 / NGC 5866</t>
  </si>
  <si>
    <t xml:space="preserve">M102 (identification discutée) / NGC 5866 = UGC 9723 – Galaxie du Fuseau (Spindle)</t>
  </si>
  <si>
    <t xml:space="preserve">15 06 00.00 +55 46 00.0</t>
  </si>
  <si>
    <t xml:space="preserve">P47</t>
  </si>
  <si>
    <t xml:space="preserve">NGC 5907</t>
  </si>
  <si>
    <t xml:space="preserve">NGC 5907 = UGC 9801 – Galaxie de l'Écharde (Splinter)</t>
  </si>
  <si>
    <t xml:space="preserve">15 15 00.00 +56 20 00.0</t>
  </si>
  <si>
    <t xml:space="preserve">P48</t>
  </si>
  <si>
    <t xml:space="preserve">NGC 5981, 5982, 5985 Le trio du Dragon</t>
  </si>
  <si>
    <t xml:space="preserve">15 38 00.00 +59 21 00.0</t>
  </si>
  <si>
    <t xml:space="preserve">P49</t>
  </si>
  <si>
    <t xml:space="preserve">Markarian 205</t>
  </si>
  <si>
    <t xml:space="preserve">Mrk 205 (Mkn 205) – quasar</t>
  </si>
  <si>
    <t xml:space="preserve">12 21 00.00 +75 18 00.0</t>
  </si>
  <si>
    <t xml:space="preserve">P50</t>
  </si>
  <si>
    <t xml:space="preserve">Q 1634+706</t>
  </si>
  <si>
    <t xml:space="preserve">16 34 00.00 +70 31 00.0</t>
  </si>
  <si>
    <t xml:space="preserve">E01</t>
  </si>
  <si>
    <t xml:space="preserve">Été</t>
  </si>
  <si>
    <t xml:space="preserve">33 Lib</t>
  </si>
  <si>
    <t xml:space="preserve">La Balance</t>
  </si>
  <si>
    <t xml:space="preserve">Lib</t>
  </si>
  <si>
    <t xml:space="preserve">15 59 00.00 -17 26 00.0</t>
  </si>
  <si>
    <t xml:space="preserve">E02</t>
  </si>
  <si>
    <t xml:space="preserve">NGC 5897</t>
  </si>
  <si>
    <t xml:space="preserve">15 17 00.00 -21 01 00.0</t>
  </si>
  <si>
    <t xml:space="preserve">E03</t>
  </si>
  <si>
    <t xml:space="preserve">Le Sextette de Seyfert</t>
  </si>
  <si>
    <t xml:space="preserve">Seyfert's Sextet = HCG 79 – NGC 6027 (+ 6027a-e)</t>
  </si>
  <si>
    <t xml:space="preserve">Le Serpent</t>
  </si>
  <si>
    <t xml:space="preserve">Ser</t>
  </si>
  <si>
    <t xml:space="preserve">15 59 00.00 +20 45 00.0</t>
  </si>
  <si>
    <t xml:space="preserve">E04</t>
  </si>
  <si>
    <t xml:space="preserve">σ Coronae Borealis</t>
  </si>
  <si>
    <t xml:space="preserve">σ CrB = 22 CrB = STF 2032</t>
  </si>
  <si>
    <t xml:space="preserve">La Couronne boréale</t>
  </si>
  <si>
    <t xml:space="preserve">CrB</t>
  </si>
  <si>
    <t xml:space="preserve">16 14 00.00 +33 51 00.0</t>
  </si>
  <si>
    <t xml:space="preserve">E05</t>
  </si>
  <si>
    <t xml:space="preserve">Abell 2162</t>
  </si>
  <si>
    <t xml:space="preserve">16 12 00.00 +29 32 00.0</t>
  </si>
  <si>
    <t xml:space="preserve">E06</t>
  </si>
  <si>
    <t xml:space="preserve">Rasalgethi α Herculis</t>
  </si>
  <si>
    <t xml:space="preserve">α Her = 64 Her – Rasalgethi</t>
  </si>
  <si>
    <t xml:space="preserve">Hercule</t>
  </si>
  <si>
    <t xml:space="preserve">Her</t>
  </si>
  <si>
    <t xml:space="preserve">17 14 00.00 +14 23 00.0</t>
  </si>
  <si>
    <t xml:space="preserve">E07</t>
  </si>
  <si>
    <t xml:space="preserve">Sarin δ Herculis</t>
  </si>
  <si>
    <t xml:space="preserve">δ Her = 65 Her – Sarin</t>
  </si>
  <si>
    <t xml:space="preserve">17 15 00.00 +24 50 00.0</t>
  </si>
  <si>
    <t xml:space="preserve">E08</t>
  </si>
  <si>
    <t xml:space="preserve">95 Her</t>
  </si>
  <si>
    <t xml:space="preserve">18 01 00.00 +21 35 00.0</t>
  </si>
  <si>
    <t xml:space="preserve">E09</t>
  </si>
  <si>
    <t xml:space="preserve">Le 5 inversé</t>
  </si>
  <si>
    <t xml:space="preserve">16 35 00.00 +30 46 00.0</t>
  </si>
  <si>
    <t xml:space="preserve">E10</t>
  </si>
  <si>
    <t xml:space="preserve">Dolidze-Dzimselejvili 6</t>
  </si>
  <si>
    <t xml:space="preserve">Dolidze-Dzimselejvili 6 (Do-Dz 6)</t>
  </si>
  <si>
    <t xml:space="preserve">16 45 00.00 +38 21 00.0</t>
  </si>
  <si>
    <t xml:space="preserve">E11</t>
  </si>
  <si>
    <t xml:space="preserve">Le Y sombre</t>
  </si>
  <si>
    <t xml:space="preserve">16 41 00.00 +36 27 00.0</t>
  </si>
  <si>
    <t xml:space="preserve">E12</t>
  </si>
  <si>
    <t xml:space="preserve">NGC 6207</t>
  </si>
  <si>
    <t xml:space="preserve">NGC 6207 = UGC 10699 – galaxie voisine de M13</t>
  </si>
  <si>
    <t xml:space="preserve">16 43 00.00 +36 49 00.0</t>
  </si>
  <si>
    <t xml:space="preserve">E13</t>
  </si>
  <si>
    <t xml:space="preserve">36 Oph</t>
  </si>
  <si>
    <t xml:space="preserve">Ophiuchus</t>
  </si>
  <si>
    <t xml:space="preserve">Oph</t>
  </si>
  <si>
    <t xml:space="preserve">17 15 00.00 -26 36 00.0</t>
  </si>
  <si>
    <t xml:space="preserve">E14</t>
  </si>
  <si>
    <t xml:space="preserve">NGC 6633</t>
  </si>
  <si>
    <t xml:space="preserve">18 27 00.00 +06 31 00.0</t>
  </si>
  <si>
    <t xml:space="preserve">E15</t>
  </si>
  <si>
    <t xml:space="preserve">NGC 6309</t>
  </si>
  <si>
    <t xml:space="preserve">NGC 6309 – Box Nebula – PN G009.6+14.8</t>
  </si>
  <si>
    <t xml:space="preserve">17 14 00.00 -12 55 00.0</t>
  </si>
  <si>
    <t xml:space="preserve">E16</t>
  </si>
  <si>
    <t xml:space="preserve">Graffias β Scorpii</t>
  </si>
  <si>
    <t xml:space="preserve">β¹ Sco = 8 Sco = STF 1999 – Graffias / Acrab</t>
  </si>
  <si>
    <t xml:space="preserve">Le Scorpion</t>
  </si>
  <si>
    <t xml:space="preserve">Sco</t>
  </si>
  <si>
    <t xml:space="preserve">16 05 00.00 -19 48 00.0</t>
  </si>
  <si>
    <t xml:space="preserve">E17</t>
  </si>
  <si>
    <t xml:space="preserve">NGC 6144</t>
  </si>
  <si>
    <t xml:space="preserve">16 27 00.00 -26 01 00.0</t>
  </si>
  <si>
    <t xml:space="preserve">E18</t>
  </si>
  <si>
    <t xml:space="preserve">Le groupe 24 Sagittarii</t>
  </si>
  <si>
    <t xml:space="preserve">Le Sagittaire</t>
  </si>
  <si>
    <t xml:space="preserve">Sgr</t>
  </si>
  <si>
    <t xml:space="preserve">18 33 00.00 -24 01 00.0</t>
  </si>
  <si>
    <t xml:space="preserve">E19</t>
  </si>
  <si>
    <t xml:space="preserve">μ Sagittarii</t>
  </si>
  <si>
    <t xml:space="preserve">18 13 00.00 -21 03 00.0</t>
  </si>
  <si>
    <t xml:space="preserve">E20</t>
  </si>
  <si>
    <t xml:space="preserve">Le grand nuage du Sagittaire M24</t>
  </si>
  <si>
    <t xml:space="preserve">M24 = IC 4715 (NGC 6603 en son sein) – Petit nuage stellaire du Sagittaire</t>
  </si>
  <si>
    <t xml:space="preserve">18 17 00.00 -18 40 00.0</t>
  </si>
  <si>
    <t xml:space="preserve">E21</t>
  </si>
  <si>
    <t xml:space="preserve">NGC 6522 et NGC 6528</t>
  </si>
  <si>
    <t xml:space="preserve">NGC 6522 + NGC 6528 – fenêtre de Baade (Baade's Window)</t>
  </si>
  <si>
    <t xml:space="preserve">18 03 00.00 -30 02 00.0</t>
  </si>
  <si>
    <t xml:space="preserve">E22</t>
  </si>
  <si>
    <t xml:space="preserve">Palomar 9</t>
  </si>
  <si>
    <t xml:space="preserve">18 55 00.00 -22 42 00.0</t>
  </si>
  <si>
    <t xml:space="preserve">E23</t>
  </si>
  <si>
    <t xml:space="preserve">NGC 6440 et NGC 6445</t>
  </si>
  <si>
    <t xml:space="preserve">17 48 00.00 -20 22 00.0</t>
  </si>
  <si>
    <t xml:space="preserve">E24</t>
  </si>
  <si>
    <t xml:space="preserve">NGC 6818</t>
  </si>
  <si>
    <t xml:space="preserve">NGC 6818 – Little Gem Nebula – PN G025.8-17.9</t>
  </si>
  <si>
    <t xml:space="preserve">19 44 00.00 -14 19 00.0</t>
  </si>
  <si>
    <t xml:space="preserve">E25</t>
  </si>
  <si>
    <t xml:space="preserve">NGC 6520 et B86 La tache d’encre</t>
  </si>
  <si>
    <t xml:space="preserve">NGC 6520 + Barnard 86 (B86) – Tache d'encre (Ink Spot)</t>
  </si>
  <si>
    <t xml:space="preserve">18 03 00.00 -27 53 00.0</t>
  </si>
  <si>
    <t xml:space="preserve">E26</t>
  </si>
  <si>
    <t xml:space="preserve">NGC 6822 La galaxie de Barnard</t>
  </si>
  <si>
    <t xml:space="preserve">NGC 6822 = Caldwell 57 = IC 4895 – Galaxie de Barnard</t>
  </si>
  <si>
    <t xml:space="preserve">19 44 00.00 -14 48 00.0</t>
  </si>
  <si>
    <t xml:space="preserve">E27</t>
  </si>
  <si>
    <t xml:space="preserve">Pluton</t>
  </si>
  <si>
    <t xml:space="preserve">Pluton (planète naine)</t>
  </si>
  <si>
    <t xml:space="preserve">Planète naine</t>
  </si>
  <si>
    <t xml:space="preserve">Planète naine : pas de coordonnées fixes → voir éphémérides.</t>
  </si>
  <si>
    <t xml:space="preserve">E28</t>
  </si>
  <si>
    <t xml:space="preserve">NGC 6535</t>
  </si>
  <si>
    <t xml:space="preserve">18 03 00.00 -00 18 00.0</t>
  </si>
  <si>
    <t xml:space="preserve">E29</t>
  </si>
  <si>
    <t xml:space="preserve">NGC 6712 et IC 1295</t>
  </si>
  <si>
    <t xml:space="preserve">NGC 6712 + IC 1295 (nébuleuse planétaire)</t>
  </si>
  <si>
    <t xml:space="preserve">L'Écu de Sobieski</t>
  </si>
  <si>
    <t xml:space="preserve">Sct</t>
  </si>
  <si>
    <t xml:space="preserve">18 53 00.00 -08 42 00.0</t>
  </si>
  <si>
    <t xml:space="preserve">E30</t>
  </si>
  <si>
    <t xml:space="preserve">11 Aql</t>
  </si>
  <si>
    <t xml:space="preserve">L'Aigle</t>
  </si>
  <si>
    <t xml:space="preserve">Aql</t>
  </si>
  <si>
    <t xml:space="preserve">18 59 00.00 +13 37 00.0</t>
  </si>
  <si>
    <t xml:space="preserve">E31</t>
  </si>
  <si>
    <t xml:space="preserve">5 Aql</t>
  </si>
  <si>
    <t xml:space="preserve">18 46 00.00 -00 57 00.0</t>
  </si>
  <si>
    <t xml:space="preserve">E32</t>
  </si>
  <si>
    <t xml:space="preserve">Jonckheere 475</t>
  </si>
  <si>
    <t xml:space="preserve">19 02 00.00 -00 26 00.0</t>
  </si>
  <si>
    <t xml:space="preserve">E33</t>
  </si>
  <si>
    <t xml:space="preserve">Sharpless 2-71</t>
  </si>
  <si>
    <t xml:space="preserve">Sh2-71</t>
  </si>
  <si>
    <t xml:space="preserve">19 02 00.00 +02 09 00.0</t>
  </si>
  <si>
    <t xml:space="preserve">E34</t>
  </si>
  <si>
    <t xml:space="preserve">Parsamyan 21</t>
  </si>
  <si>
    <t xml:space="preserve">Parsamyan 21 (Pa 21)</t>
  </si>
  <si>
    <t xml:space="preserve">19 28 00.00 +09 39 00.0</t>
  </si>
  <si>
    <t xml:space="preserve">E35</t>
  </si>
  <si>
    <t xml:space="preserve">B142 et B143 Le E sombre</t>
  </si>
  <si>
    <t xml:space="preserve">Barnard 142 + Barnard 143 (B142/B143) – Le E sombre</t>
  </si>
  <si>
    <t xml:space="preserve">19 40 00.00 +10 57 00.0</t>
  </si>
  <si>
    <t xml:space="preserve">E36</t>
  </si>
  <si>
    <t xml:space="preserve">ρ Aquilae</t>
  </si>
  <si>
    <t xml:space="preserve">20 14 00.00 +15 11 00.0</t>
  </si>
  <si>
    <t xml:space="preserve">E37</t>
  </si>
  <si>
    <t xml:space="preserve">NGC 6886</t>
  </si>
  <si>
    <t xml:space="preserve">La Flèche</t>
  </si>
  <si>
    <t xml:space="preserve">Sge</t>
  </si>
  <si>
    <t xml:space="preserve">20 12 00.00 +19 59 00.0</t>
  </si>
  <si>
    <t xml:space="preserve">E38</t>
  </si>
  <si>
    <t xml:space="preserve">Le Cintre Cr 399</t>
  </si>
  <si>
    <t xml:space="preserve">Cr 399 = Brocchi's Cluster – Cintre (Coathanger)</t>
  </si>
  <si>
    <t xml:space="preserve">Le Petit Renard</t>
  </si>
  <si>
    <t xml:space="preserve">Vul</t>
  </si>
  <si>
    <t xml:space="preserve">19 26 00.00 +20 06 00.0</t>
  </si>
  <si>
    <t xml:space="preserve">E39</t>
  </si>
  <si>
    <t xml:space="preserve">NGC 6802</t>
  </si>
  <si>
    <t xml:space="preserve">19 30 00.00 +20 16 00.0</t>
  </si>
  <si>
    <t xml:space="preserve">E40</t>
  </si>
  <si>
    <t xml:space="preserve">Stephenson 1</t>
  </si>
  <si>
    <t xml:space="preserve">Stephenson 1 – amas de Delta Lyrae</t>
  </si>
  <si>
    <t xml:space="preserve">La Lyre</t>
  </si>
  <si>
    <t xml:space="preserve">Lyr</t>
  </si>
  <si>
    <t xml:space="preserve">18 54 00.00 +36 54 00.0</t>
  </si>
  <si>
    <t xml:space="preserve">E41</t>
  </si>
  <si>
    <t xml:space="preserve">Shelyak β Lyrae</t>
  </si>
  <si>
    <t xml:space="preserve">β Lyr = 10 Lyr – Sheliak</t>
  </si>
  <si>
    <t xml:space="preserve">15 50 00.00 +33 21 00.0</t>
  </si>
  <si>
    <t xml:space="preserve">E42</t>
  </si>
  <si>
    <t xml:space="preserve">ε1 et ε2 Lyrae La double-double</t>
  </si>
  <si>
    <t xml:space="preserve">ε¹ Lyr = 4 Lyr (STF 2382) + ε² Lyr = 5 Lyr (STF 2383) – Double-double</t>
  </si>
  <si>
    <t xml:space="preserve">18 44 00.00 +39 36 00.0</t>
  </si>
  <si>
    <t xml:space="preserve">E43</t>
  </si>
  <si>
    <t xml:space="preserve">Albireo β Cygni</t>
  </si>
  <si>
    <t xml:space="preserve">β¹ Cyg = 6 Cyg = STFA 43 – Albireo</t>
  </si>
  <si>
    <t xml:space="preserve">19 30 00.00 +27 57 00.0</t>
  </si>
  <si>
    <t xml:space="preserve">E44</t>
  </si>
  <si>
    <t xml:space="preserve">NGC 6910</t>
  </si>
  <si>
    <t xml:space="preserve">20 23 00.00 +40 47 00.0</t>
  </si>
  <si>
    <t xml:space="preserve">E45</t>
  </si>
  <si>
    <t xml:space="preserve">NGC 6914 A et C</t>
  </si>
  <si>
    <t xml:space="preserve">20 24 00.00 +42 29 00.0</t>
  </si>
  <si>
    <t xml:space="preserve">E46</t>
  </si>
  <si>
    <t xml:space="preserve">NGC 6826 La nébuleuse clignotante</t>
  </si>
  <si>
    <t xml:space="preserve">NGC 6826 = Caldwell 15 – Nébuleuse clignotante (Blinking Planetary) – PN G083.5+12.7</t>
  </si>
  <si>
    <t xml:space="preserve">19 44 00.00 +50 32 00.0</t>
  </si>
  <si>
    <t xml:space="preserve">E47</t>
  </si>
  <si>
    <t xml:space="preserve">IC 5146 La nébuleuse du Cocon</t>
  </si>
  <si>
    <t xml:space="preserve">IC 5146 = Sh2-125 = Caldwell 19 – Nébuleuse du Cocon</t>
  </si>
  <si>
    <t xml:space="preserve">21 53 00.00 +47 16 00.0</t>
  </si>
  <si>
    <t xml:space="preserve">E48</t>
  </si>
  <si>
    <t xml:space="preserve">NGC 6888 La nébuleuse du Croissant</t>
  </si>
  <si>
    <t xml:space="preserve">NGC 6888 = Sh2-105 = Caldwell 27 – Nébuleuse du Croissant (Crescent)</t>
  </si>
  <si>
    <t xml:space="preserve">20 12 00.00 +38 21 00.0</t>
  </si>
  <si>
    <t xml:space="preserve">E49</t>
  </si>
  <si>
    <t xml:space="preserve">Le triangle de Pickering</t>
  </si>
  <si>
    <t xml:space="preserve">Pickering's Triangle – partie de la Nébuleuse du Voile (NGC 6992/6995)</t>
  </si>
  <si>
    <t xml:space="preserve">20 47 00.00 +31 40 00.0</t>
  </si>
  <si>
    <t xml:space="preserve">E50</t>
  </si>
  <si>
    <t xml:space="preserve">NGC 6939 et NGC 6946</t>
  </si>
  <si>
    <t xml:space="preserve">NGC 6946 = Caldwell 12 = UGC 11597 – Galaxie du Feu d'artifice ; NGC 6939 (amas ouvert)</t>
  </si>
  <si>
    <t xml:space="preserve">20 32 00.00 +60 25 00.0</t>
  </si>
  <si>
    <t xml:space="preserve">200 objets à observer hors des sentiers battus – tableur</t>
  </si>
  <si>
    <t xml:space="preserve">Source</t>
  </si>
  <si>
    <t xml:space="preserve">PDF de Simon Lericque (GAAC), novembre 2021 – 50 objets par saison.</t>
  </si>
  <si>
    <t xml:space="preserve">Extrait du PDF</t>
  </si>
  <si>
    <t xml:space="preserve">N°, saison, nom, constellation, instrument, type (tableaux d'index) ; coordonnées (fiches, page indiquée en colonne « Page PDF »).</t>
  </si>
  <si>
    <t xml:space="preserve">Coordonnées</t>
  </si>
  <si>
    <t xml:space="preserve">Une seule case, format « HH MM SS.ss ±DD MM SS.s » (équinoxe supposé J2000). Le PDF ne donne que l'heure/minute d'AD et le degré/minute de Déc : les secondes sont donc à 00.00 / 00.0 (précision ≈ 1′). Tu peux remplacer une case par des coordonnées précises au même format : AD/Déc décimales (colonnes P-Q masquées), lien Aladin, mois et altitude se recalculent.</t>
  </si>
  <si>
    <t xml:space="preserve">Planètes</t>
  </si>
  <si>
    <t xml:space="preserve">Neptune, Uranus, Pluton : pas de coordonnées dans le PDF (objets mobiles) → case vide, pas de lien Aladin.</t>
  </si>
  <si>
    <t xml:space="preserve">Rédigés de mémoire (non extraits du PDF) : à vérifier dans SIMBAD ; cases vides = non renseigné.</t>
  </si>
  <si>
    <t xml:space="preserve">Colonnes calculées</t>
  </si>
  <si>
    <t xml:space="preserve">Mois de culmination vers 22 h solaire (≈ 24 h en heure d'été ; approximatif), altitude max, lien Aladin : formules.</t>
  </si>
  <si>
    <t xml:space="preserve">Champ d'Aladin Lite par défaut selon le type d'objet ; modifiable ligne par ligne.</t>
  </si>
  <si>
    <t xml:space="preserve">Latitude du lieu d'observation (° N)</t>
  </si>
  <si>
    <t xml:space="preserve">Hypothèse modifiable (42,7° ≈ Perpignan) – sert au calcul de l'altitude max (90 − |lat − Déc|).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</si>
</sst>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u val="single"/>
      <sz val="10"/>
      <color rgb="FF0563C1"/>
      <name val="Arial"/>
      <family val="0"/>
      <charset val="1"/>
    </font>
    <font>
      <b val="true"/>
      <sz val="12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00FF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FCE4D6"/>
        <bgColor rgb="FFFFF2CC"/>
      </patternFill>
    </fill>
    <fill>
      <patternFill patternType="solid">
        <fgColor rgb="FFFFFFE0"/>
        <bgColor rgb="FFFFFFFF"/>
      </patternFill>
    </fill>
    <fill>
      <patternFill patternType="solid">
        <fgColor rgb="FFDDEBF7"/>
        <bgColor rgb="FFE2EFDA"/>
      </patternFill>
    </fill>
    <fill>
      <patternFill patternType="solid">
        <fgColor rgb="FFE2EFDA"/>
        <bgColor rgb="FFDDEBF7"/>
      </patternFill>
    </fill>
    <fill>
      <patternFill patternType="solid">
        <fgColor rgb="FFFFF2CC"/>
        <bgColor rgb="FFFCE4D6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6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7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0">
    <dxf>
      <fill>
        <patternFill patternType="solid">
          <fgColor rgb="FF1F3864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DDEBF7"/>
          <bgColor rgb="FF000000"/>
        </patternFill>
      </fill>
    </dxf>
    <dxf>
      <fill>
        <patternFill patternType="solid">
          <fgColor rgb="FFE2EFDA"/>
          <bgColor rgb="FF000000"/>
        </patternFill>
      </fill>
    </dxf>
    <dxf>
      <fill>
        <patternFill patternType="solid">
          <fgColor rgb="FFFCE4D6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563C1"/>
          <bgColor rgb="FF000000"/>
        </patternFill>
      </fill>
    </dxf>
    <dxf>
      <fill>
        <patternFill patternType="solid">
          <fgColor rgb="FFFFFFE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E0"/>
      <rgbColor rgb="FFDDEBF7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2CC"/>
      <rgbColor rgb="FF99CCFF"/>
      <rgbColor rgb="FFFF99CC"/>
      <rgbColor rgb="FFCC99FF"/>
      <rgbColor rgb="FFFCE4D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2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1" topLeftCell="D2" activePane="bottomRight" state="frozen"/>
      <selection pane="topLeft" activeCell="A1" activeCellId="0" sqref="A1"/>
      <selection pane="topRight" activeCell="D1" activeCellId="0" sqref="D1"/>
      <selection pane="bottomLeft" activeCell="A2" activeCellId="0" sqref="A2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0"/>
    <col collapsed="false" customWidth="true" hidden="false" outlineLevel="0" max="3" min="3" style="0" width="36"/>
    <col collapsed="false" customWidth="true" hidden="false" outlineLevel="0" max="4" min="4" style="0" width="52"/>
    <col collapsed="false" customWidth="true" hidden="false" outlineLevel="0" max="5" min="5" style="0" width="20"/>
    <col collapsed="false" customWidth="true" hidden="false" outlineLevel="0" max="6" min="6" style="0" width="22"/>
    <col collapsed="false" customWidth="true" hidden="false" outlineLevel="0" max="7" min="7" style="0" width="6"/>
    <col collapsed="false" customWidth="true" hidden="false" outlineLevel="0" max="8" min="8" style="0" width="16"/>
    <col collapsed="false" customWidth="true" hidden="false" outlineLevel="0" max="9" min="9" style="0" width="26"/>
    <col collapsed="false" customWidth="true" hidden="false" outlineLevel="0" max="10" min="10" style="0" width="14"/>
    <col collapsed="false" customWidth="true" hidden="false" outlineLevel="0" max="13" min="11" style="0" width="9"/>
    <col collapsed="false" customWidth="true" hidden="false" outlineLevel="0" max="14" min="14" style="0" width="8"/>
    <col collapsed="false" customWidth="true" hidden="false" outlineLevel="0" max="15" min="15" style="0" width="40"/>
    <col collapsed="false" customWidth="true" hidden="true" outlineLevel="0" max="17" min="16" style="0" width="10"/>
  </cols>
  <sheetData>
    <row r="1" customFormat="false" ht="42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customFormat="false" ht="23.85" hidden="false" customHeight="false" outlineLevel="0" collapsed="false">
      <c r="A2" s="2" t="s">
        <v>17</v>
      </c>
      <c r="B2" s="3" t="s">
        <v>18</v>
      </c>
      <c r="C2" s="4" t="s">
        <v>19</v>
      </c>
      <c r="D2" s="4" t="s">
        <v>20</v>
      </c>
      <c r="E2" s="5" t="s">
        <v>21</v>
      </c>
      <c r="F2" s="4" t="s">
        <v>22</v>
      </c>
      <c r="G2" s="2" t="s">
        <v>23</v>
      </c>
      <c r="H2" s="5" t="s">
        <v>24</v>
      </c>
      <c r="I2" s="6" t="s">
        <v>25</v>
      </c>
      <c r="J2" s="2" t="str">
        <f aca="false">CHOOSE(MOD(ROUND(MOD(P2/15-10,24)/2,0),12)+1,"mars","avril","mai","juin","juillet","août","septembre","octobre","novembre","décembre","janvier","février")</f>
        <v>août</v>
      </c>
      <c r="K2" s="2" t="n">
        <f aca="false">ROUND(90-ABS(Légende!$B$12-Q2),0)</f>
        <v>35</v>
      </c>
      <c r="L2" s="2" t="n">
        <v>0.1</v>
      </c>
      <c r="M2" s="7" t="str">
        <f aca="false">HYPERLINK("https://aladin.cds.unistra.fr/AladinLite/?target="&amp;SUBSTITUTE(ROUND(P2,4)&amp;"",",",".")&amp;"%20"&amp;IF(Q2&gt;=0,"%2B","")&amp;SUBSTITUTE(ROUND(Q2,4)&amp;"",",",".")&amp;"&amp;fov="&amp;SUBSTITUTE(L2&amp;"",",",".")&amp;"&amp;survey=P%2FDSS2%2Fcolor","Aladin")</f>
        <v>Aladin</v>
      </c>
      <c r="N2" s="2" t="n">
        <v>43</v>
      </c>
      <c r="O2" s="8"/>
      <c r="P2" s="5" t="n">
        <f aca="false">(VALUE(LEFT(I2,2))+VALUE(MID(I2,4,2))/60+(VALUE(MID(I2,7,2))+VALUE(MID(I2,10,2))/100)/3600)*15</f>
        <v>304.5</v>
      </c>
      <c r="Q2" s="5" t="n">
        <f aca="false">IF(MID(I2,13,1)="-",-1,1)*(VALUE(MID(I2,14,2))+VALUE(MID(I2,17,2))/60+(VALUE(MID(I2,20,2))+VALUE(MID(I2,23,1))/10)/3600)</f>
        <v>-12.5333333333333</v>
      </c>
    </row>
    <row r="3" customFormat="false" ht="15" hidden="false" customHeight="false" outlineLevel="0" collapsed="false">
      <c r="A3" s="2" t="s">
        <v>26</v>
      </c>
      <c r="B3" s="3" t="s">
        <v>18</v>
      </c>
      <c r="C3" s="4" t="s">
        <v>27</v>
      </c>
      <c r="D3" s="4" t="s">
        <v>28</v>
      </c>
      <c r="E3" s="5" t="s">
        <v>29</v>
      </c>
      <c r="F3" s="4" t="s">
        <v>22</v>
      </c>
      <c r="G3" s="2" t="s">
        <v>23</v>
      </c>
      <c r="H3" s="5" t="s">
        <v>24</v>
      </c>
      <c r="I3" s="6" t="s">
        <v>30</v>
      </c>
      <c r="J3" s="2" t="str">
        <f aca="false">CHOOSE(MOD(ROUND(MOD(P3/15-10,24)/2,0),12)+1,"mars","avril","mai","juin","juillet","août","septembre","octobre","novembre","décembre","janvier","février")</f>
        <v>septembre</v>
      </c>
      <c r="K3" s="2" t="n">
        <f aca="false">ROUND(90-ABS(Légende!$B$12-Q3),0)</f>
        <v>26</v>
      </c>
      <c r="L3" s="2" t="n">
        <v>6</v>
      </c>
      <c r="M3" s="7" t="str">
        <f aca="false">HYPERLINK("https://aladin.cds.unistra.fr/AladinLite/?target="&amp;SUBSTITUTE(ROUND(P3,4)&amp;"",",",".")&amp;"%20"&amp;IF(Q3&gt;=0,"%2B","")&amp;SUBSTITUTE(ROUND(Q3,4)&amp;"",",",".")&amp;"&amp;fov="&amp;SUBSTITUTE(L3&amp;"",",",".")&amp;"&amp;survey=P%2FDSS2%2Fcolor","Aladin")</f>
        <v>Aladin</v>
      </c>
      <c r="N3" s="2" t="n">
        <v>44</v>
      </c>
      <c r="O3" s="8"/>
      <c r="P3" s="5" t="n">
        <f aca="false">(VALUE(LEFT(I3,2))+VALUE(MID(I3,4,2))/60+(VALUE(MID(I3,7,2))+VALUE(MID(I3,10,2))/100)/3600)*15</f>
        <v>321.25</v>
      </c>
      <c r="Q3" s="5" t="n">
        <f aca="false">IF(MID(I3,13,1)="-",-1,1)*(VALUE(MID(I3,14,2))+VALUE(MID(I3,17,2))/60+(VALUE(MID(I3,20,2))+VALUE(MID(I3,23,1))/10)/3600)</f>
        <v>-21.65</v>
      </c>
    </row>
    <row r="4" customFormat="false" ht="15" hidden="false" customHeight="false" outlineLevel="0" collapsed="false">
      <c r="A4" s="2" t="s">
        <v>31</v>
      </c>
      <c r="B4" s="3" t="s">
        <v>18</v>
      </c>
      <c r="C4" s="4" t="s">
        <v>32</v>
      </c>
      <c r="D4" s="4" t="s">
        <v>33</v>
      </c>
      <c r="E4" s="5" t="s">
        <v>29</v>
      </c>
      <c r="F4" s="4" t="s">
        <v>34</v>
      </c>
      <c r="G4" s="2" t="s">
        <v>35</v>
      </c>
      <c r="H4" s="5" t="s">
        <v>36</v>
      </c>
      <c r="I4" s="6" t="s">
        <v>37</v>
      </c>
      <c r="J4" s="2" t="str">
        <f aca="false">CHOOSE(MOD(ROUND(MOD(P4/15-10,24)/2,0),12)+1,"mars","avril","mai","juin","juillet","août","septembre","octobre","novembre","décembre","janvier","février")</f>
        <v>août</v>
      </c>
      <c r="K4" s="2" t="n">
        <f aca="false">ROUND(90-ABS(Légende!$B$12-Q4),0)</f>
        <v>35</v>
      </c>
      <c r="L4" s="2" t="n">
        <v>6</v>
      </c>
      <c r="M4" s="7" t="str">
        <f aca="false">HYPERLINK("https://aladin.cds.unistra.fr/AladinLite/?target="&amp;SUBSTITUTE(ROUND(P4,4)&amp;"",",",".")&amp;"%20"&amp;IF(Q4&gt;=0,"%2B","")&amp;SUBSTITUTE(ROUND(Q4,4)&amp;"",",",".")&amp;"&amp;fov="&amp;SUBSTITUTE(L4&amp;"",",",".")&amp;"&amp;survey=P%2FDSS2%2Fcolor","Aladin")</f>
        <v>Aladin</v>
      </c>
      <c r="N4" s="2" t="n">
        <v>45</v>
      </c>
      <c r="O4" s="8"/>
      <c r="P4" s="5" t="n">
        <f aca="false">(VALUE(LEFT(I4,2))+VALUE(MID(I4,4,2))/60+(VALUE(MID(I4,7,2))+VALUE(MID(I4,10,2))/100)/3600)*15</f>
        <v>314.75</v>
      </c>
      <c r="Q4" s="5" t="n">
        <f aca="false">IF(MID(I4,13,1)="-",-1,1)*(VALUE(MID(I4,14,2))+VALUE(MID(I4,17,2))/60+(VALUE(MID(I4,20,2))+VALUE(MID(I4,23,1))/10)/3600)</f>
        <v>-12.6333333333333</v>
      </c>
    </row>
    <row r="5" customFormat="false" ht="23.85" hidden="false" customHeight="false" outlineLevel="0" collapsed="false">
      <c r="A5" s="2" t="s">
        <v>38</v>
      </c>
      <c r="B5" s="3" t="s">
        <v>18</v>
      </c>
      <c r="C5" s="4" t="s">
        <v>39</v>
      </c>
      <c r="D5" s="4" t="s">
        <v>40</v>
      </c>
      <c r="E5" s="5" t="s">
        <v>41</v>
      </c>
      <c r="F5" s="4" t="s">
        <v>34</v>
      </c>
      <c r="G5" s="2" t="s">
        <v>35</v>
      </c>
      <c r="H5" s="5" t="s">
        <v>36</v>
      </c>
      <c r="I5" s="6" t="s">
        <v>42</v>
      </c>
      <c r="J5" s="2" t="str">
        <f aca="false">CHOOSE(MOD(ROUND(MOD(P5/15-10,24)/2,0),12)+1,"mars","avril","mai","juin","juillet","août","septembre","octobre","novembre","décembre","janvier","février")</f>
        <v>septembre</v>
      </c>
      <c r="K5" s="2" t="n">
        <f aca="false">ROUND(90-ABS(Légende!$B$12-Q5),0)</f>
        <v>36</v>
      </c>
      <c r="L5" s="2" t="n">
        <v>0.1</v>
      </c>
      <c r="M5" s="7" t="str">
        <f aca="false">HYPERLINK("https://aladin.cds.unistra.fr/AladinLite/?target="&amp;SUBSTITUTE(ROUND(P5,4)&amp;"",",",".")&amp;"%20"&amp;IF(Q5&gt;=0,"%2B","")&amp;SUBSTITUTE(ROUND(Q5,4)&amp;"",",",".")&amp;"&amp;fov="&amp;SUBSTITUTE(L5&amp;"",",",".")&amp;"&amp;survey=P%2FDSS2%2Fcolor","Aladin")</f>
        <v>Aladin</v>
      </c>
      <c r="N5" s="2" t="n">
        <v>46</v>
      </c>
      <c r="O5" s="8"/>
      <c r="P5" s="5" t="n">
        <f aca="false">(VALUE(LEFT(I5,2))+VALUE(MID(I5,4,2))/60+(VALUE(MID(I5,7,2))+VALUE(MID(I5,10,2))/100)/3600)*15</f>
        <v>316</v>
      </c>
      <c r="Q5" s="5" t="n">
        <f aca="false">IF(MID(I5,13,1)="-",-1,1)*(VALUE(MID(I5,14,2))+VALUE(MID(I5,17,2))/60+(VALUE(MID(I5,20,2))+VALUE(MID(I5,23,1))/10)/3600)</f>
        <v>-11.3666666666667</v>
      </c>
    </row>
    <row r="6" customFormat="false" ht="15" hidden="false" customHeight="false" outlineLevel="0" collapsed="false">
      <c r="A6" s="2" t="s">
        <v>43</v>
      </c>
      <c r="B6" s="3" t="s">
        <v>18</v>
      </c>
      <c r="C6" s="4" t="s">
        <v>44</v>
      </c>
      <c r="D6" s="4" t="s">
        <v>45</v>
      </c>
      <c r="E6" s="5" t="s">
        <v>46</v>
      </c>
      <c r="F6" s="4" t="s">
        <v>34</v>
      </c>
      <c r="G6" s="2" t="s">
        <v>35</v>
      </c>
      <c r="H6" s="5" t="s">
        <v>47</v>
      </c>
      <c r="I6" s="6" t="s">
        <v>48</v>
      </c>
      <c r="J6" s="2" t="str">
        <f aca="false">CHOOSE(MOD(ROUND(MOD(P6/15-10,24)/2,0),12)+1,"mars","avril","mai","juin","juillet","août","septembre","octobre","novembre","décembre","janvier","février")</f>
        <v>octobre</v>
      </c>
      <c r="K6" s="2" t="n">
        <f aca="false">ROUND(90-ABS(Légende!$B$12-Q6),0)</f>
        <v>32</v>
      </c>
      <c r="L6" s="2" t="n">
        <v>1</v>
      </c>
      <c r="M6" s="7" t="str">
        <f aca="false">HYPERLINK("https://aladin.cds.unistra.fr/AladinLite/?target="&amp;SUBSTITUTE(ROUND(P6,4)&amp;"",",",".")&amp;"%20"&amp;IF(Q6&gt;=0,"%2B","")&amp;SUBSTITUTE(ROUND(Q6,4)&amp;"",",",".")&amp;"&amp;fov="&amp;SUBSTITUTE(L6&amp;"",",",".")&amp;"&amp;survey=P%2FDSS2%2Fcolor","Aladin")</f>
        <v>Aladin</v>
      </c>
      <c r="N6" s="2" t="n">
        <v>47</v>
      </c>
      <c r="O6" s="8"/>
      <c r="P6" s="5" t="n">
        <f aca="false">(VALUE(LEFT(I6,2))+VALUE(MID(I6,4,2))/60+(VALUE(MID(I6,7,2))+VALUE(MID(I6,10,2))/100)/3600)*15</f>
        <v>355.75</v>
      </c>
      <c r="Q6" s="5" t="n">
        <f aca="false">IF(MID(I6,13,1)="-",-1,1)*(VALUE(MID(I6,14,2))+VALUE(MID(I6,17,2))/60+(VALUE(MID(I6,20,2))+VALUE(MID(I6,23,1))/10)/3600)</f>
        <v>-15.2833333333333</v>
      </c>
    </row>
    <row r="7" customFormat="false" ht="23.85" hidden="false" customHeight="false" outlineLevel="0" collapsed="false">
      <c r="A7" s="2" t="s">
        <v>49</v>
      </c>
      <c r="B7" s="3" t="s">
        <v>18</v>
      </c>
      <c r="C7" s="4" t="s">
        <v>50</v>
      </c>
      <c r="D7" s="4" t="s">
        <v>50</v>
      </c>
      <c r="E7" s="5" t="s">
        <v>51</v>
      </c>
      <c r="F7" s="4" t="s">
        <v>34</v>
      </c>
      <c r="G7" s="2" t="s">
        <v>35</v>
      </c>
      <c r="H7" s="5" t="s">
        <v>47</v>
      </c>
      <c r="I7" s="6"/>
      <c r="J7" s="2"/>
      <c r="K7" s="2"/>
      <c r="L7" s="2"/>
      <c r="M7" s="9"/>
      <c r="N7" s="2"/>
      <c r="O7" s="8" t="s">
        <v>52</v>
      </c>
      <c r="P7" s="5"/>
      <c r="Q7" s="5"/>
    </row>
    <row r="8" customFormat="false" ht="15" hidden="false" customHeight="false" outlineLevel="0" collapsed="false">
      <c r="A8" s="2" t="s">
        <v>53</v>
      </c>
      <c r="B8" s="3" t="s">
        <v>18</v>
      </c>
      <c r="C8" s="4" t="s">
        <v>54</v>
      </c>
      <c r="D8" s="4" t="s">
        <v>55</v>
      </c>
      <c r="E8" s="5" t="s">
        <v>21</v>
      </c>
      <c r="F8" s="4" t="s">
        <v>56</v>
      </c>
      <c r="G8" s="2" t="s">
        <v>57</v>
      </c>
      <c r="H8" s="5" t="s">
        <v>36</v>
      </c>
      <c r="I8" s="6" t="s">
        <v>58</v>
      </c>
      <c r="J8" s="2" t="str">
        <f aca="false">CHOOSE(MOD(ROUND(MOD(P8/15-10,24)/2,0),12)+1,"mars","avril","mai","juin","juillet","août","septembre","octobre","novembre","décembre","janvier","février")</f>
        <v>août</v>
      </c>
      <c r="K8" s="2" t="n">
        <f aca="false">ROUND(90-ABS(Légende!$B$12-Q8),0)</f>
        <v>52</v>
      </c>
      <c r="L8" s="2" t="n">
        <v>0.1</v>
      </c>
      <c r="M8" s="7" t="str">
        <f aca="false">HYPERLINK("https://aladin.cds.unistra.fr/AladinLite/?target="&amp;SUBSTITUTE(ROUND(P8,4)&amp;"",",",".")&amp;"%20"&amp;IF(Q8&gt;=0,"%2B","")&amp;SUBSTITUTE(ROUND(Q8,4)&amp;"",",",".")&amp;"&amp;fov="&amp;SUBSTITUTE(L8&amp;"",",",".")&amp;"&amp;survey=P%2FDSS2%2Fcolor","Aladin")</f>
        <v>Aladin</v>
      </c>
      <c r="N8" s="2" t="n">
        <v>49</v>
      </c>
      <c r="O8" s="8"/>
      <c r="P8" s="5" t="n">
        <f aca="false">(VALUE(LEFT(I8,2))+VALUE(MID(I8,4,2))/60+(VALUE(MID(I8,7,2))+VALUE(MID(I8,10,2))/100)/3600)*15</f>
        <v>314.75</v>
      </c>
      <c r="Q8" s="5" t="n">
        <f aca="false">IF(MID(I8,13,1)="-",-1,1)*(VALUE(MID(I8,14,2))+VALUE(MID(I8,17,2))/60+(VALUE(MID(I8,20,2))+VALUE(MID(I8,23,1))/10)/3600)</f>
        <v>4.28333333333333</v>
      </c>
    </row>
    <row r="9" customFormat="false" ht="15" hidden="false" customHeight="false" outlineLevel="0" collapsed="false">
      <c r="A9" s="2" t="s">
        <v>59</v>
      </c>
      <c r="B9" s="3" t="s">
        <v>18</v>
      </c>
      <c r="C9" s="4" t="s">
        <v>60</v>
      </c>
      <c r="D9" s="4"/>
      <c r="E9" s="5" t="s">
        <v>61</v>
      </c>
      <c r="F9" s="4" t="s">
        <v>56</v>
      </c>
      <c r="G9" s="2" t="s">
        <v>57</v>
      </c>
      <c r="H9" s="5" t="s">
        <v>47</v>
      </c>
      <c r="I9" s="6" t="s">
        <v>62</v>
      </c>
      <c r="J9" s="2" t="str">
        <f aca="false">CHOOSE(MOD(ROUND(MOD(P9/15-10,24)/2,0),12)+1,"mars","avril","mai","juin","juillet","août","septembre","octobre","novembre","décembre","janvier","février")</f>
        <v>septembre</v>
      </c>
      <c r="K9" s="2" t="n">
        <f aca="false">ROUND(90-ABS(Légende!$B$12-Q9),0)</f>
        <v>59</v>
      </c>
      <c r="L9" s="2" t="n">
        <v>0.3</v>
      </c>
      <c r="M9" s="7" t="str">
        <f aca="false">HYPERLINK("https://aladin.cds.unistra.fr/AladinLite/?target="&amp;SUBSTITUTE(ROUND(P9,4)&amp;"",",",".")&amp;"%20"&amp;IF(Q9&gt;=0,"%2B","")&amp;SUBSTITUTE(ROUND(Q9,4)&amp;"",",",".")&amp;"&amp;fov="&amp;SUBSTITUTE(L9&amp;"",",",".")&amp;"&amp;survey=P%2FDSS2%2Fcolor","Aladin")</f>
        <v>Aladin</v>
      </c>
      <c r="N9" s="2" t="n">
        <v>50</v>
      </c>
      <c r="O9" s="8"/>
      <c r="P9" s="5" t="n">
        <f aca="false">(VALUE(LEFT(I9,2))+VALUE(MID(I9,4,2))/60+(VALUE(MID(I9,7,2))+VALUE(MID(I9,10,2))/100)/3600)*15</f>
        <v>316.25</v>
      </c>
      <c r="Q9" s="5" t="n">
        <f aca="false">IF(MID(I9,13,1)="-",-1,1)*(VALUE(MID(I9,14,2))+VALUE(MID(I9,17,2))/60+(VALUE(MID(I9,20,2))+VALUE(MID(I9,23,1))/10)/3600)</f>
        <v>11.4166666666667</v>
      </c>
    </row>
    <row r="10" customFormat="false" ht="15" hidden="false" customHeight="false" outlineLevel="0" collapsed="false">
      <c r="A10" s="2" t="s">
        <v>63</v>
      </c>
      <c r="B10" s="3" t="s">
        <v>18</v>
      </c>
      <c r="C10" s="4" t="s">
        <v>64</v>
      </c>
      <c r="D10" s="4" t="s">
        <v>65</v>
      </c>
      <c r="E10" s="5" t="s">
        <v>21</v>
      </c>
      <c r="F10" s="4" t="s">
        <v>66</v>
      </c>
      <c r="G10" s="2" t="s">
        <v>67</v>
      </c>
      <c r="H10" s="5" t="s">
        <v>36</v>
      </c>
      <c r="I10" s="6" t="s">
        <v>68</v>
      </c>
      <c r="J10" s="2" t="str">
        <f aca="false">CHOOSE(MOD(ROUND(MOD(P10/15-10,24)/2,0),12)+1,"mars","avril","mai","juin","juillet","août","septembre","octobre","novembre","décembre","janvier","février")</f>
        <v>août</v>
      </c>
      <c r="K10" s="2" t="n">
        <f aca="false">ROUND(90-ABS(Légende!$B$12-Q10),0)</f>
        <v>63</v>
      </c>
      <c r="L10" s="2" t="n">
        <v>0.1</v>
      </c>
      <c r="M10" s="7" t="str">
        <f aca="false">HYPERLINK("https://aladin.cds.unistra.fr/AladinLite/?target="&amp;SUBSTITUTE(ROUND(P10,4)&amp;"",",",".")&amp;"%20"&amp;IF(Q10&gt;=0,"%2B","")&amp;SUBSTITUTE(ROUND(Q10,4)&amp;"",",",".")&amp;"&amp;fov="&amp;SUBSTITUTE(L10&amp;"",",",".")&amp;"&amp;survey=P%2FDSS2%2Fcolor","Aladin")</f>
        <v>Aladin</v>
      </c>
      <c r="N10" s="2" t="n">
        <v>51</v>
      </c>
      <c r="O10" s="8"/>
      <c r="P10" s="5" t="n">
        <f aca="false">(VALUE(LEFT(I10,2))+VALUE(MID(I10,4,2))/60+(VALUE(MID(I10,7,2))+VALUE(MID(I10,10,2))/100)/3600)*15</f>
        <v>311.5</v>
      </c>
      <c r="Q10" s="5" t="n">
        <f aca="false">IF(MID(I10,13,1)="-",-1,1)*(VALUE(MID(I10,14,2))+VALUE(MID(I10,17,2))/60+(VALUE(MID(I10,20,2))+VALUE(MID(I10,23,1))/10)/3600)</f>
        <v>16.1166666666667</v>
      </c>
    </row>
    <row r="11" customFormat="false" ht="15" hidden="false" customHeight="false" outlineLevel="0" collapsed="false">
      <c r="A11" s="2" t="s">
        <v>69</v>
      </c>
      <c r="B11" s="3" t="s">
        <v>18</v>
      </c>
      <c r="C11" s="4" t="s">
        <v>70</v>
      </c>
      <c r="D11" s="4" t="s">
        <v>71</v>
      </c>
      <c r="E11" s="5" t="s">
        <v>29</v>
      </c>
      <c r="F11" s="4" t="s">
        <v>66</v>
      </c>
      <c r="G11" s="2" t="s">
        <v>67</v>
      </c>
      <c r="H11" s="5" t="s">
        <v>36</v>
      </c>
      <c r="I11" s="6" t="s">
        <v>72</v>
      </c>
      <c r="J11" s="2" t="str">
        <f aca="false">CHOOSE(MOD(ROUND(MOD(P11/15-10,24)/2,0),12)+1,"mars","avril","mai","juin","juillet","août","septembre","octobre","novembre","décembre","janvier","février")</f>
        <v>septembre</v>
      </c>
      <c r="K11" s="2" t="n">
        <f aca="false">ROUND(90-ABS(Légende!$B$12-Q11),0)</f>
        <v>64</v>
      </c>
      <c r="L11" s="2" t="n">
        <v>6</v>
      </c>
      <c r="M11" s="7" t="str">
        <f aca="false">HYPERLINK("https://aladin.cds.unistra.fr/AladinLite/?target="&amp;SUBSTITUTE(ROUND(P11,4)&amp;"",",",".")&amp;"%20"&amp;IF(Q11&gt;=0,"%2B","")&amp;SUBSTITUTE(ROUND(Q11,4)&amp;"",",",".")&amp;"&amp;fov="&amp;SUBSTITUTE(L11&amp;"",",",".")&amp;"&amp;survey=P%2FDSS2%2Fcolor","Aladin")</f>
        <v>Aladin</v>
      </c>
      <c r="N11" s="2" t="n">
        <v>52</v>
      </c>
      <c r="O11" s="8"/>
      <c r="P11" s="5" t="n">
        <f aca="false">(VALUE(LEFT(I11,2))+VALUE(MID(I11,4,2))/60+(VALUE(MID(I11,7,2))+VALUE(MID(I11,10,2))/100)/3600)*15</f>
        <v>316.75</v>
      </c>
      <c r="Q11" s="5" t="n">
        <f aca="false">IF(MID(I11,13,1)="-",-1,1)*(VALUE(MID(I11,14,2))+VALUE(MID(I11,17,2))/60+(VALUE(MID(I11,20,2))+VALUE(MID(I11,23,1))/10)/3600)</f>
        <v>16.3333333333333</v>
      </c>
    </row>
    <row r="12" customFormat="false" ht="15" hidden="false" customHeight="false" outlineLevel="0" collapsed="false">
      <c r="A12" s="2" t="s">
        <v>73</v>
      </c>
      <c r="B12" s="3" t="s">
        <v>18</v>
      </c>
      <c r="C12" s="4" t="s">
        <v>74</v>
      </c>
      <c r="D12" s="4" t="s">
        <v>75</v>
      </c>
      <c r="E12" s="5" t="s">
        <v>21</v>
      </c>
      <c r="F12" s="4" t="s">
        <v>76</v>
      </c>
      <c r="G12" s="2" t="s">
        <v>77</v>
      </c>
      <c r="H12" s="5" t="s">
        <v>36</v>
      </c>
      <c r="I12" s="6" t="s">
        <v>78</v>
      </c>
      <c r="J12" s="2" t="str">
        <f aca="false">CHOOSE(MOD(ROUND(MOD(P12/15-10,24)/2,0),12)+1,"mars","avril","mai","juin","juillet","août","septembre","octobre","novembre","décembre","janvier","février")</f>
        <v>septembre</v>
      </c>
      <c r="K12" s="2" t="n">
        <f aca="false">ROUND(90-ABS(Légende!$B$12-Q12),0)</f>
        <v>86</v>
      </c>
      <c r="L12" s="2" t="n">
        <v>0.1</v>
      </c>
      <c r="M12" s="7" t="str">
        <f aca="false">HYPERLINK("https://aladin.cds.unistra.fr/AladinLite/?target="&amp;SUBSTITUTE(ROUND(P12,4)&amp;"",",",".")&amp;"%20"&amp;IF(Q12&gt;=0,"%2B","")&amp;SUBSTITUTE(ROUND(Q12,4)&amp;"",",",".")&amp;"&amp;fov="&amp;SUBSTITUTE(L12&amp;"",",",".")&amp;"&amp;survey=P%2FDSS2%2Fcolor","Aladin")</f>
        <v>Aladin</v>
      </c>
      <c r="N12" s="2" t="n">
        <v>53</v>
      </c>
      <c r="O12" s="8"/>
      <c r="P12" s="5" t="n">
        <f aca="false">(VALUE(LEFT(I12,2))+VALUE(MID(I12,4,2))/60+(VALUE(MID(I12,7,2))+VALUE(MID(I12,10,2))/100)/3600)*15</f>
        <v>316.75</v>
      </c>
      <c r="Q12" s="5" t="n">
        <f aca="false">IF(MID(I12,13,1)="-",-1,1)*(VALUE(MID(I12,14,2))+VALUE(MID(I12,17,2))/60+(VALUE(MID(I12,20,2))+VALUE(MID(I12,23,1))/10)/3600)</f>
        <v>38.7666666666667</v>
      </c>
    </row>
    <row r="13" customFormat="false" ht="15" hidden="false" customHeight="false" outlineLevel="0" collapsed="false">
      <c r="A13" s="2" t="s">
        <v>79</v>
      </c>
      <c r="B13" s="3" t="s">
        <v>18</v>
      </c>
      <c r="C13" s="4" t="s">
        <v>80</v>
      </c>
      <c r="D13" s="4" t="s">
        <v>81</v>
      </c>
      <c r="E13" s="5" t="s">
        <v>82</v>
      </c>
      <c r="F13" s="4" t="s">
        <v>76</v>
      </c>
      <c r="G13" s="2" t="s">
        <v>77</v>
      </c>
      <c r="H13" s="5" t="s">
        <v>36</v>
      </c>
      <c r="I13" s="6" t="s">
        <v>83</v>
      </c>
      <c r="J13" s="2" t="str">
        <f aca="false">CHOOSE(MOD(ROUND(MOD(P13/15-10,24)/2,0),12)+1,"mars","avril","mai","juin","juillet","août","septembre","octobre","novembre","décembre","janvier","février")</f>
        <v>septembre</v>
      </c>
      <c r="K13" s="2" t="n">
        <f aca="false">ROUND(90-ABS(Légende!$B$12-Q13),0)</f>
        <v>82</v>
      </c>
      <c r="L13" s="2" t="n">
        <v>1.5</v>
      </c>
      <c r="M13" s="7" t="str">
        <f aca="false">HYPERLINK("https://aladin.cds.unistra.fr/AladinLite/?target="&amp;SUBSTITUTE(ROUND(P13,4)&amp;"",",",".")&amp;"%20"&amp;IF(Q13&gt;=0,"%2B","")&amp;SUBSTITUTE(ROUND(Q13,4)&amp;"",",",".")&amp;"&amp;fov="&amp;SUBSTITUTE(L13&amp;"",",",".")&amp;"&amp;survey=P%2FDSS2%2Fcolor","Aladin")</f>
        <v>Aladin</v>
      </c>
      <c r="N13" s="2" t="n">
        <v>54</v>
      </c>
      <c r="O13" s="8"/>
      <c r="P13" s="5" t="n">
        <f aca="false">(VALUE(LEFT(I13,2))+VALUE(MID(I13,4,2))/60+(VALUE(MID(I13,7,2))+VALUE(MID(I13,10,2))/100)/3600)*15</f>
        <v>325.75</v>
      </c>
      <c r="Q13" s="5" t="n">
        <f aca="false">IF(MID(I13,13,1)="-",-1,1)*(VALUE(MID(I13,14,2))+VALUE(MID(I13,17,2))/60+(VALUE(MID(I13,20,2))+VALUE(MID(I13,23,1))/10)/3600)</f>
        <v>51.0666666666667</v>
      </c>
    </row>
    <row r="14" customFormat="false" ht="15" hidden="false" customHeight="false" outlineLevel="0" collapsed="false">
      <c r="A14" s="2" t="s">
        <v>84</v>
      </c>
      <c r="B14" s="3" t="s">
        <v>18</v>
      </c>
      <c r="C14" s="4" t="s">
        <v>85</v>
      </c>
      <c r="D14" s="4" t="s">
        <v>86</v>
      </c>
      <c r="E14" s="5" t="s">
        <v>82</v>
      </c>
      <c r="F14" s="4" t="s">
        <v>76</v>
      </c>
      <c r="G14" s="2" t="s">
        <v>77</v>
      </c>
      <c r="H14" s="5" t="s">
        <v>36</v>
      </c>
      <c r="I14" s="6" t="s">
        <v>87</v>
      </c>
      <c r="J14" s="2" t="str">
        <f aca="false">CHOOSE(MOD(ROUND(MOD(P14/15-10,24)/2,0),12)+1,"mars","avril","mai","juin","juillet","août","septembre","octobre","novembre","décembre","janvier","février")</f>
        <v>septembre</v>
      </c>
      <c r="K14" s="2" t="n">
        <f aca="false">ROUND(90-ABS(Légende!$B$12-Q14),0)</f>
        <v>87</v>
      </c>
      <c r="L14" s="2" t="n">
        <v>1.5</v>
      </c>
      <c r="M14" s="7" t="str">
        <f aca="false">HYPERLINK("https://aladin.cds.unistra.fr/AladinLite/?target="&amp;SUBSTITUTE(ROUND(P14,4)&amp;"",",",".")&amp;"%20"&amp;IF(Q14&gt;=0,"%2B","")&amp;SUBSTITUTE(ROUND(Q14,4)&amp;"",",",".")&amp;"&amp;fov="&amp;SUBSTITUTE(L14&amp;"",",",".")&amp;"&amp;survey=P%2FDSS2%2Fcolor","Aladin")</f>
        <v>Aladin</v>
      </c>
      <c r="N14" s="2" t="n">
        <v>55</v>
      </c>
      <c r="O14" s="8"/>
      <c r="P14" s="5" t="n">
        <f aca="false">(VALUE(LEFT(I14,2))+VALUE(MID(I14,4,2))/60+(VALUE(MID(I14,7,2))+VALUE(MID(I14,10,2))/100)/3600)*15</f>
        <v>323.25</v>
      </c>
      <c r="Q14" s="5" t="n">
        <f aca="false">IF(MID(I14,13,1)="-",-1,1)*(VALUE(MID(I14,14,2))+VALUE(MID(I14,17,2))/60+(VALUE(MID(I14,20,2))+VALUE(MID(I14,23,1))/10)/3600)</f>
        <v>39.6333333333333</v>
      </c>
    </row>
    <row r="15" customFormat="false" ht="15" hidden="false" customHeight="false" outlineLevel="0" collapsed="false">
      <c r="A15" s="2" t="s">
        <v>88</v>
      </c>
      <c r="B15" s="3" t="s">
        <v>18</v>
      </c>
      <c r="C15" s="4" t="s">
        <v>89</v>
      </c>
      <c r="D15" s="4" t="s">
        <v>90</v>
      </c>
      <c r="E15" s="5" t="s">
        <v>21</v>
      </c>
      <c r="F15" s="4" t="s">
        <v>91</v>
      </c>
      <c r="G15" s="2" t="s">
        <v>92</v>
      </c>
      <c r="H15" s="5" t="s">
        <v>36</v>
      </c>
      <c r="I15" s="6" t="s">
        <v>93</v>
      </c>
      <c r="J15" s="2" t="str">
        <f aca="false">CHOOSE(MOD(ROUND(MOD(P15/15-10,24)/2,0),12)+1,"mars","avril","mai","juin","juillet","août","septembre","octobre","novembre","décembre","janvier","février")</f>
        <v>septembre</v>
      </c>
      <c r="K15" s="2" t="n">
        <f aca="false">ROUND(90-ABS(Légende!$B$12-Q15),0)</f>
        <v>62</v>
      </c>
      <c r="L15" s="2" t="n">
        <v>0.1</v>
      </c>
      <c r="M15" s="7" t="str">
        <f aca="false">HYPERLINK("https://aladin.cds.unistra.fr/AladinLite/?target="&amp;SUBSTITUTE(ROUND(P15,4)&amp;"",",",".")&amp;"%20"&amp;IF(Q15&gt;=0,"%2B","")&amp;SUBSTITUTE(ROUND(Q15,4)&amp;"",",",".")&amp;"&amp;fov="&amp;SUBSTITUTE(L15&amp;"",",",".")&amp;"&amp;survey=P%2FDSS2%2Fcolor","Aladin")</f>
        <v>Aladin</v>
      </c>
      <c r="N15" s="2" t="n">
        <v>56</v>
      </c>
      <c r="O15" s="8"/>
      <c r="P15" s="5" t="n">
        <f aca="false">(VALUE(LEFT(I15,2))+VALUE(MID(I15,4,2))/60+(VALUE(MID(I15,7,2))+VALUE(MID(I15,10,2))/100)/3600)*15</f>
        <v>322</v>
      </c>
      <c r="Q15" s="5" t="n">
        <f aca="false">IF(MID(I15,13,1)="-",-1,1)*(VALUE(MID(I15,14,2))+VALUE(MID(I15,17,2))/60+(VALUE(MID(I15,20,2))+VALUE(MID(I15,23,1))/10)/3600)</f>
        <v>70.55</v>
      </c>
    </row>
    <row r="16" customFormat="false" ht="15" hidden="false" customHeight="false" outlineLevel="0" collapsed="false">
      <c r="A16" s="2" t="s">
        <v>94</v>
      </c>
      <c r="B16" s="3" t="s">
        <v>18</v>
      </c>
      <c r="C16" s="4" t="s">
        <v>95</v>
      </c>
      <c r="D16" s="4"/>
      <c r="E16" s="5" t="s">
        <v>82</v>
      </c>
      <c r="F16" s="4" t="s">
        <v>91</v>
      </c>
      <c r="G16" s="2" t="s">
        <v>92</v>
      </c>
      <c r="H16" s="5" t="s">
        <v>36</v>
      </c>
      <c r="I16" s="6" t="s">
        <v>96</v>
      </c>
      <c r="J16" s="2" t="str">
        <f aca="false">CHOOSE(MOD(ROUND(MOD(P16/15-10,24)/2,0),12)+1,"mars","avril","mai","juin","juillet","août","septembre","octobre","novembre","décembre","janvier","février")</f>
        <v>octobre</v>
      </c>
      <c r="K16" s="2" t="n">
        <f aca="false">ROUND(90-ABS(Légende!$B$12-Q16),0)</f>
        <v>72</v>
      </c>
      <c r="L16" s="2" t="n">
        <v>1.5</v>
      </c>
      <c r="M16" s="7" t="str">
        <f aca="false">HYPERLINK("https://aladin.cds.unistra.fr/AladinLite/?target="&amp;SUBSTITUTE(ROUND(P16,4)&amp;"",",",".")&amp;"%20"&amp;IF(Q16&gt;=0,"%2B","")&amp;SUBSTITUTE(ROUND(Q16,4)&amp;"",",",".")&amp;"&amp;fov="&amp;SUBSTITUTE(L16&amp;"",",",".")&amp;"&amp;survey=P%2FDSS2%2Fcolor","Aladin")</f>
        <v>Aladin</v>
      </c>
      <c r="N16" s="2" t="n">
        <v>57</v>
      </c>
      <c r="O16" s="8"/>
      <c r="P16" s="5" t="n">
        <f aca="false">(VALUE(LEFT(I16,2))+VALUE(MID(I16,4,2))/60+(VALUE(MID(I16,7,2))+VALUE(MID(I16,10,2))/100)/3600)*15</f>
        <v>347.75</v>
      </c>
      <c r="Q16" s="5" t="n">
        <f aca="false">IF(MID(I16,13,1)="-",-1,1)*(VALUE(MID(I16,14,2))+VALUE(MID(I16,17,2))/60+(VALUE(MID(I16,20,2))+VALUE(MID(I16,23,1))/10)/3600)</f>
        <v>60.5666666666667</v>
      </c>
    </row>
    <row r="17" customFormat="false" ht="15" hidden="false" customHeight="false" outlineLevel="0" collapsed="false">
      <c r="A17" s="2" t="s">
        <v>97</v>
      </c>
      <c r="B17" s="3" t="s">
        <v>18</v>
      </c>
      <c r="C17" s="4" t="s">
        <v>98</v>
      </c>
      <c r="D17" s="4" t="s">
        <v>99</v>
      </c>
      <c r="E17" s="5" t="s">
        <v>41</v>
      </c>
      <c r="F17" s="4" t="s">
        <v>91</v>
      </c>
      <c r="G17" s="2" t="s">
        <v>92</v>
      </c>
      <c r="H17" s="5" t="s">
        <v>47</v>
      </c>
      <c r="I17" s="6" t="s">
        <v>100</v>
      </c>
      <c r="J17" s="2" t="str">
        <f aca="false">CHOOSE(MOD(ROUND(MOD(P17/15-10,24)/2,0),12)+1,"mars","avril","mai","juin","juillet","août","septembre","octobre","novembre","décembre","janvier","février")</f>
        <v>octobre</v>
      </c>
      <c r="K17" s="2" t="n">
        <f aca="false">ROUND(90-ABS(Légende!$B$12-Q17),0)</f>
        <v>60</v>
      </c>
      <c r="L17" s="2" t="n">
        <v>0.1</v>
      </c>
      <c r="M17" s="7" t="str">
        <f aca="false">HYPERLINK("https://aladin.cds.unistra.fr/AladinLite/?target="&amp;SUBSTITUTE(ROUND(P17,4)&amp;"",",",".")&amp;"%20"&amp;IF(Q17&gt;=0,"%2B","")&amp;SUBSTITUTE(ROUND(Q17,4)&amp;"",",",".")&amp;"&amp;fov="&amp;SUBSTITUTE(L17&amp;"",",",".")&amp;"&amp;survey=P%2FDSS2%2Fcolor","Aladin")</f>
        <v>Aladin</v>
      </c>
      <c r="N17" s="2" t="n">
        <v>58</v>
      </c>
      <c r="O17" s="8"/>
      <c r="P17" s="5" t="n">
        <f aca="false">(VALUE(LEFT(I17,2))+VALUE(MID(I17,4,2))/60+(VALUE(MID(I17,7,2))+VALUE(MID(I17,10,2))/100)/3600)*15</f>
        <v>3.25</v>
      </c>
      <c r="Q17" s="5" t="n">
        <f aca="false">IF(MID(I17,13,1)="-",-1,1)*(VALUE(MID(I17,14,2))+VALUE(MID(I17,17,2))/60+(VALUE(MID(I17,20,2))+VALUE(MID(I17,23,1))/10)/3600)</f>
        <v>72.5166666666667</v>
      </c>
    </row>
    <row r="18" customFormat="false" ht="15" hidden="false" customHeight="false" outlineLevel="0" collapsed="false">
      <c r="A18" s="2" t="s">
        <v>101</v>
      </c>
      <c r="B18" s="3" t="s">
        <v>18</v>
      </c>
      <c r="C18" s="4" t="s">
        <v>102</v>
      </c>
      <c r="D18" s="4" t="s">
        <v>103</v>
      </c>
      <c r="E18" s="5" t="s">
        <v>21</v>
      </c>
      <c r="F18" s="4" t="s">
        <v>104</v>
      </c>
      <c r="G18" s="2" t="s">
        <v>105</v>
      </c>
      <c r="H18" s="5" t="s">
        <v>36</v>
      </c>
      <c r="I18" s="6" t="s">
        <v>106</v>
      </c>
      <c r="J18" s="2" t="str">
        <f aca="false">CHOOSE(MOD(ROUND(MOD(P18/15-10,24)/2,0),12)+1,"mars","avril","mai","juin","juillet","août","septembre","octobre","novembre","décembre","janvier","février")</f>
        <v>novembre</v>
      </c>
      <c r="K18" s="2" t="n">
        <f aca="false">ROUND(90-ABS(Légende!$B$12-Q18),0)</f>
        <v>43</v>
      </c>
      <c r="L18" s="2" t="n">
        <v>0.1</v>
      </c>
      <c r="M18" s="7" t="str">
        <f aca="false">HYPERLINK("https://aladin.cds.unistra.fr/AladinLite/?target="&amp;SUBSTITUTE(ROUND(P18,4)&amp;"",",",".")&amp;"%20"&amp;IF(Q18&gt;=0,"%2B","")&amp;SUBSTITUTE(ROUND(Q18,4)&amp;"",",",".")&amp;"&amp;fov="&amp;SUBSTITUTE(L18&amp;"",",",".")&amp;"&amp;survey=P%2FDSS2%2Fcolor","Aladin")</f>
        <v>Aladin</v>
      </c>
      <c r="N18" s="2" t="n">
        <v>59</v>
      </c>
      <c r="O18" s="8"/>
      <c r="P18" s="5" t="n">
        <f aca="false">(VALUE(LEFT(I18,2))+VALUE(MID(I18,4,2))/60+(VALUE(MID(I18,7,2))+VALUE(MID(I18,10,2))/100)/3600)*15</f>
        <v>37.75</v>
      </c>
      <c r="Q18" s="5" t="n">
        <f aca="false">IF(MID(I18,13,1)="-",-1,1)*(VALUE(MID(I18,14,2))+VALUE(MID(I18,17,2))/60+(VALUE(MID(I18,20,2))+VALUE(MID(I18,23,1))/10)/3600)</f>
        <v>89.25</v>
      </c>
    </row>
    <row r="19" customFormat="false" ht="15" hidden="false" customHeight="false" outlineLevel="0" collapsed="false">
      <c r="A19" s="2" t="s">
        <v>107</v>
      </c>
      <c r="B19" s="3" t="s">
        <v>18</v>
      </c>
      <c r="C19" s="4" t="s">
        <v>108</v>
      </c>
      <c r="D19" s="4" t="s">
        <v>109</v>
      </c>
      <c r="E19" s="5" t="s">
        <v>29</v>
      </c>
      <c r="F19" s="4" t="s">
        <v>104</v>
      </c>
      <c r="G19" s="2" t="s">
        <v>105</v>
      </c>
      <c r="H19" s="5" t="s">
        <v>24</v>
      </c>
      <c r="I19" s="6" t="s">
        <v>110</v>
      </c>
      <c r="J19" s="2" t="str">
        <f aca="false">CHOOSE(MOD(ROUND(MOD(P19/15-10,24)/2,0),12)+1,"mars","avril","mai","juin","juillet","août","septembre","octobre","novembre","décembre","janvier","février")</f>
        <v>novembre</v>
      </c>
      <c r="K19" s="2" t="n">
        <f aca="false">ROUND(90-ABS(Légende!$B$12-Q19),0)</f>
        <v>44</v>
      </c>
      <c r="L19" s="2" t="n">
        <v>6</v>
      </c>
      <c r="M19" s="7" t="str">
        <f aca="false">HYPERLINK("https://aladin.cds.unistra.fr/AladinLite/?target="&amp;SUBSTITUTE(ROUND(P19,4)&amp;"",",",".")&amp;"%20"&amp;IF(Q19&gt;=0,"%2B","")&amp;SUBSTITUTE(ROUND(Q19,4)&amp;"",",",".")&amp;"&amp;fov="&amp;SUBSTITUTE(L19&amp;"",",",".")&amp;"&amp;survey=P%2FDSS2%2Fcolor","Aladin")</f>
        <v>Aladin</v>
      </c>
      <c r="N19" s="2" t="n">
        <v>60</v>
      </c>
      <c r="O19" s="8"/>
      <c r="P19" s="5" t="n">
        <f aca="false">(VALUE(LEFT(I19,2))+VALUE(MID(I19,4,2))/60+(VALUE(MID(I19,7,2))+VALUE(MID(I19,10,2))/100)/3600)*15</f>
        <v>38.5</v>
      </c>
      <c r="Q19" s="5" t="n">
        <f aca="false">IF(MID(I19,13,1)="-",-1,1)*(VALUE(MID(I19,14,2))+VALUE(MID(I19,17,2))/60+(VALUE(MID(I19,20,2))+VALUE(MID(I19,23,1))/10)/3600)</f>
        <v>88.7833333333333</v>
      </c>
    </row>
    <row r="20" customFormat="false" ht="15" hidden="false" customHeight="false" outlineLevel="0" collapsed="false">
      <c r="A20" s="2" t="s">
        <v>111</v>
      </c>
      <c r="B20" s="3" t="s">
        <v>18</v>
      </c>
      <c r="C20" s="4" t="s">
        <v>112</v>
      </c>
      <c r="D20" s="4"/>
      <c r="E20" s="5" t="s">
        <v>82</v>
      </c>
      <c r="F20" s="4" t="s">
        <v>104</v>
      </c>
      <c r="G20" s="2" t="s">
        <v>105</v>
      </c>
      <c r="H20" s="5" t="s">
        <v>47</v>
      </c>
      <c r="I20" s="6" t="s">
        <v>113</v>
      </c>
      <c r="J20" s="2" t="str">
        <f aca="false">CHOOSE(MOD(ROUND(MOD(P20/15-10,24)/2,0),12)+1,"mars","avril","mai","juin","juillet","août","septembre","octobre","novembre","décembre","janvier","février")</f>
        <v>mai</v>
      </c>
      <c r="K20" s="2" t="n">
        <f aca="false">ROUND(90-ABS(Légende!$B$12-Q20),0)</f>
        <v>57</v>
      </c>
      <c r="L20" s="2" t="n">
        <v>1.5</v>
      </c>
      <c r="M20" s="7" t="str">
        <f aca="false">HYPERLINK("https://aladin.cds.unistra.fr/AladinLite/?target="&amp;SUBSTITUTE(ROUND(P20,4)&amp;"",",",".")&amp;"%20"&amp;IF(Q20&gt;=0,"%2B","")&amp;SUBSTITUTE(ROUND(Q20,4)&amp;"",",",".")&amp;"&amp;fov="&amp;SUBSTITUTE(L20&amp;"",",",".")&amp;"&amp;survey=P%2FDSS2%2Fcolor","Aladin")</f>
        <v>Aladin</v>
      </c>
      <c r="N20" s="2" t="n">
        <v>61</v>
      </c>
      <c r="O20" s="8"/>
      <c r="P20" s="5" t="n">
        <f aca="false">(VALUE(LEFT(I20,2))+VALUE(MID(I20,4,2))/60+(VALUE(MID(I20,7,2))+VALUE(MID(I20,10,2))/100)/3600)*15</f>
        <v>208</v>
      </c>
      <c r="Q20" s="5" t="n">
        <f aca="false">IF(MID(I20,13,1)="-",-1,1)*(VALUE(MID(I20,14,2))+VALUE(MID(I20,17,2))/60+(VALUE(MID(I20,20,2))+VALUE(MID(I20,23,1))/10)/3600)</f>
        <v>76.1666666666667</v>
      </c>
    </row>
    <row r="21" customFormat="false" ht="15" hidden="false" customHeight="false" outlineLevel="0" collapsed="false">
      <c r="A21" s="2" t="s">
        <v>114</v>
      </c>
      <c r="B21" s="3" t="s">
        <v>18</v>
      </c>
      <c r="C21" s="4" t="s">
        <v>115</v>
      </c>
      <c r="D21" s="4" t="s">
        <v>116</v>
      </c>
      <c r="E21" s="5" t="s">
        <v>29</v>
      </c>
      <c r="F21" s="4" t="s">
        <v>104</v>
      </c>
      <c r="G21" s="2" t="s">
        <v>105</v>
      </c>
      <c r="H21" s="5" t="s">
        <v>36</v>
      </c>
      <c r="I21" s="6" t="s">
        <v>117</v>
      </c>
      <c r="J21" s="2" t="str">
        <f aca="false">CHOOSE(MOD(ROUND(MOD(P21/15-10,24)/2,0),12)+1,"mars","avril","mai","juin","juillet","août","septembre","octobre","novembre","décembre","janvier","février")</f>
        <v>juin</v>
      </c>
      <c r="K21" s="2" t="n">
        <f aca="false">ROUND(90-ABS(Légende!$B$12-Q21),0)</f>
        <v>52</v>
      </c>
      <c r="L21" s="2" t="n">
        <v>6</v>
      </c>
      <c r="M21" s="7" t="str">
        <f aca="false">HYPERLINK("https://aladin.cds.unistra.fr/AladinLite/?target="&amp;SUBSTITUTE(ROUND(P21,4)&amp;"",",",".")&amp;"%20"&amp;IF(Q21&gt;=0,"%2B","")&amp;SUBSTITUTE(ROUND(Q21,4)&amp;"",",",".")&amp;"&amp;fov="&amp;SUBSTITUTE(L21&amp;"",",",".")&amp;"&amp;survey=P%2FDSS2%2Fcolor","Aladin")</f>
        <v>Aladin</v>
      </c>
      <c r="N21" s="2" t="n">
        <v>62</v>
      </c>
      <c r="O21" s="8"/>
      <c r="P21" s="5" t="n">
        <f aca="false">(VALUE(LEFT(I21,2))+VALUE(MID(I21,4,2))/60+(VALUE(MID(I21,7,2))+VALUE(MID(I21,10,2))/100)/3600)*15</f>
        <v>247.25</v>
      </c>
      <c r="Q21" s="5" t="n">
        <f aca="false">IF(MID(I21,13,1)="-",-1,1)*(VALUE(MID(I21,14,2))+VALUE(MID(I21,17,2))/60+(VALUE(MID(I21,20,2))+VALUE(MID(I21,23,1))/10)/3600)</f>
        <v>80.25</v>
      </c>
    </row>
    <row r="22" customFormat="false" ht="15" hidden="false" customHeight="false" outlineLevel="0" collapsed="false">
      <c r="A22" s="2" t="s">
        <v>118</v>
      </c>
      <c r="B22" s="3" t="s">
        <v>18</v>
      </c>
      <c r="C22" s="4" t="s">
        <v>119</v>
      </c>
      <c r="D22" s="4"/>
      <c r="E22" s="5" t="s">
        <v>21</v>
      </c>
      <c r="F22" s="4" t="s">
        <v>104</v>
      </c>
      <c r="G22" s="2" t="s">
        <v>105</v>
      </c>
      <c r="H22" s="5" t="s">
        <v>36</v>
      </c>
      <c r="I22" s="6" t="s">
        <v>120</v>
      </c>
      <c r="J22" s="2" t="str">
        <f aca="false">CHOOSE(MOD(ROUND(MOD(P22/15-10,24)/2,0),12)+1,"mars","avril","mai","juin","juillet","août","septembre","octobre","novembre","décembre","janvier","février")</f>
        <v>juin</v>
      </c>
      <c r="K22" s="2" t="n">
        <f aca="false">ROUND(90-ABS(Légende!$B$12-Q22),0)</f>
        <v>52</v>
      </c>
      <c r="L22" s="2" t="n">
        <v>0.1</v>
      </c>
      <c r="M22" s="7" t="str">
        <f aca="false">HYPERLINK("https://aladin.cds.unistra.fr/AladinLite/?target="&amp;SUBSTITUTE(ROUND(P22,4)&amp;"",",",".")&amp;"%20"&amp;IF(Q22&gt;=0,"%2B","")&amp;SUBSTITUTE(ROUND(Q22,4)&amp;"",",",".")&amp;"&amp;fov="&amp;SUBSTITUTE(L22&amp;"",",",".")&amp;"&amp;survey=P%2FDSS2%2Fcolor","Aladin")</f>
        <v>Aladin</v>
      </c>
      <c r="N22" s="2" t="n">
        <v>63</v>
      </c>
      <c r="O22" s="8"/>
      <c r="P22" s="5" t="n">
        <f aca="false">(VALUE(LEFT(I22,2))+VALUE(MID(I22,4,2))/60+(VALUE(MID(I22,7,2))+VALUE(MID(I22,10,2))/100)/3600)*15</f>
        <v>232.25</v>
      </c>
      <c r="Q22" s="5" t="n">
        <f aca="false">IF(MID(I22,13,1)="-",-1,1)*(VALUE(MID(I22,14,2))+VALUE(MID(I22,17,2))/60+(VALUE(MID(I22,20,2))+VALUE(MID(I22,23,1))/10)/3600)</f>
        <v>80.4333333333333</v>
      </c>
    </row>
    <row r="23" customFormat="false" ht="15" hidden="false" customHeight="false" outlineLevel="0" collapsed="false">
      <c r="A23" s="2" t="s">
        <v>121</v>
      </c>
      <c r="B23" s="3" t="s">
        <v>18</v>
      </c>
      <c r="C23" s="4" t="s">
        <v>122</v>
      </c>
      <c r="D23" s="4" t="s">
        <v>123</v>
      </c>
      <c r="E23" s="5" t="s">
        <v>21</v>
      </c>
      <c r="F23" s="4" t="s">
        <v>104</v>
      </c>
      <c r="G23" s="2" t="s">
        <v>105</v>
      </c>
      <c r="H23" s="5" t="s">
        <v>24</v>
      </c>
      <c r="I23" s="6" t="s">
        <v>124</v>
      </c>
      <c r="J23" s="2" t="str">
        <f aca="false">CHOOSE(MOD(ROUND(MOD(P23/15-10,24)/2,0),12)+1,"mars","avril","mai","juin","juillet","août","septembre","octobre","novembre","décembre","janvier","février")</f>
        <v>juin</v>
      </c>
      <c r="K23" s="2" t="n">
        <f aca="false">ROUND(90-ABS(Légende!$B$12-Q23),0)</f>
        <v>61</v>
      </c>
      <c r="L23" s="2" t="n">
        <v>0.1</v>
      </c>
      <c r="M23" s="7" t="str">
        <f aca="false">HYPERLINK("https://aladin.cds.unistra.fr/AladinLite/?target="&amp;SUBSTITUTE(ROUND(P23,4)&amp;"",",",".")&amp;"%20"&amp;IF(Q23&gt;=0,"%2B","")&amp;SUBSTITUTE(ROUND(Q23,4)&amp;"",",",".")&amp;"&amp;fov="&amp;SUBSTITUTE(L23&amp;"",",",".")&amp;"&amp;survey=P%2FDSS2%2Fcolor","Aladin")</f>
        <v>Aladin</v>
      </c>
      <c r="N23" s="2" t="n">
        <v>64</v>
      </c>
      <c r="O23" s="8"/>
      <c r="P23" s="5" t="n">
        <f aca="false">(VALUE(LEFT(I23,2))+VALUE(MID(I23,4,2))/60+(VALUE(MID(I23,7,2))+VALUE(MID(I23,10,2))/100)/3600)*15</f>
        <v>229.25</v>
      </c>
      <c r="Q23" s="5" t="n">
        <f aca="false">IF(MID(I23,13,1)="-",-1,1)*(VALUE(MID(I23,14,2))+VALUE(MID(I23,17,2))/60+(VALUE(MID(I23,20,2))+VALUE(MID(I23,23,1))/10)/3600)</f>
        <v>71.8166666666667</v>
      </c>
    </row>
    <row r="24" customFormat="false" ht="15" hidden="false" customHeight="false" outlineLevel="0" collapsed="false">
      <c r="A24" s="2" t="s">
        <v>125</v>
      </c>
      <c r="B24" s="3" t="s">
        <v>18</v>
      </c>
      <c r="C24" s="4" t="s">
        <v>126</v>
      </c>
      <c r="D24" s="4" t="s">
        <v>127</v>
      </c>
      <c r="E24" s="5" t="s">
        <v>21</v>
      </c>
      <c r="F24" s="4" t="s">
        <v>128</v>
      </c>
      <c r="G24" s="2" t="s">
        <v>129</v>
      </c>
      <c r="H24" s="5" t="s">
        <v>24</v>
      </c>
      <c r="I24" s="6" t="s">
        <v>130</v>
      </c>
      <c r="J24" s="2" t="str">
        <f aca="false">CHOOSE(MOD(ROUND(MOD(P24/15-10,24)/2,0),12)+1,"mars","avril","mai","juin","juillet","août","septembre","octobre","novembre","décembre","janvier","février")</f>
        <v>octobre</v>
      </c>
      <c r="K24" s="2" t="n">
        <f aca="false">ROUND(90-ABS(Légende!$B$12-Q24),0)</f>
        <v>75</v>
      </c>
      <c r="L24" s="2" t="n">
        <v>0.1</v>
      </c>
      <c r="M24" s="7" t="str">
        <f aca="false">HYPERLINK("https://aladin.cds.unistra.fr/AladinLite/?target="&amp;SUBSTITUTE(ROUND(P24,4)&amp;"",",",".")&amp;"%20"&amp;IF(Q24&gt;=0,"%2B","")&amp;SUBSTITUTE(ROUND(Q24,4)&amp;"",",",".")&amp;"&amp;fov="&amp;SUBSTITUTE(L24&amp;"",",",".")&amp;"&amp;survey=P%2FDSS2%2Fcolor","Aladin")</f>
        <v>Aladin</v>
      </c>
      <c r="N24" s="2" t="n">
        <v>65</v>
      </c>
      <c r="O24" s="8"/>
      <c r="P24" s="5" t="n">
        <f aca="false">(VALUE(LEFT(I24,2))+VALUE(MID(I24,4,2))/60+(VALUE(MID(I24,7,2))+VALUE(MID(I24,10,2))/100)/3600)*15</f>
        <v>12.25</v>
      </c>
      <c r="Q24" s="5" t="n">
        <f aca="false">IF(MID(I24,13,1)="-",-1,1)*(VALUE(MID(I24,14,2))+VALUE(MID(I24,17,2))/60+(VALUE(MID(I24,20,2))+VALUE(MID(I24,23,1))/10)/3600)</f>
        <v>57.8</v>
      </c>
    </row>
    <row r="25" customFormat="false" ht="15" hidden="false" customHeight="false" outlineLevel="0" collapsed="false">
      <c r="A25" s="2" t="s">
        <v>131</v>
      </c>
      <c r="B25" s="3" t="s">
        <v>18</v>
      </c>
      <c r="C25" s="4" t="s">
        <v>132</v>
      </c>
      <c r="D25" s="4" t="s">
        <v>133</v>
      </c>
      <c r="E25" s="5" t="s">
        <v>21</v>
      </c>
      <c r="F25" s="4" t="s">
        <v>128</v>
      </c>
      <c r="G25" s="2" t="s">
        <v>129</v>
      </c>
      <c r="H25" s="5" t="s">
        <v>47</v>
      </c>
      <c r="I25" s="6" t="s">
        <v>134</v>
      </c>
      <c r="J25" s="2" t="str">
        <f aca="false">CHOOSE(MOD(ROUND(MOD(P25/15-10,24)/2,0),12)+1,"mars","avril","mai","juin","juillet","août","septembre","octobre","novembre","décembre","janvier","février")</f>
        <v>novembre</v>
      </c>
      <c r="K25" s="2" t="n">
        <f aca="false">ROUND(90-ABS(Légende!$B$12-Q25),0)</f>
        <v>65</v>
      </c>
      <c r="L25" s="2" t="n">
        <v>0.1</v>
      </c>
      <c r="M25" s="7" t="str">
        <f aca="false">HYPERLINK("https://aladin.cds.unistra.fr/AladinLite/?target="&amp;SUBSTITUTE(ROUND(P25,4)&amp;"",",",".")&amp;"%20"&amp;IF(Q25&gt;=0,"%2B","")&amp;SUBSTITUTE(ROUND(Q25,4)&amp;"",",",".")&amp;"&amp;fov="&amp;SUBSTITUTE(L25&amp;"",",",".")&amp;"&amp;survey=P%2FDSS2%2Fcolor","Aladin")</f>
        <v>Aladin</v>
      </c>
      <c r="N25" s="2" t="n">
        <v>66</v>
      </c>
      <c r="O25" s="8"/>
      <c r="P25" s="5" t="n">
        <f aca="false">(VALUE(LEFT(I25,2))+VALUE(MID(I25,4,2))/60+(VALUE(MID(I25,7,2))+VALUE(MID(I25,10,2))/100)/3600)*15</f>
        <v>37.25</v>
      </c>
      <c r="Q25" s="5" t="n">
        <f aca="false">IF(MID(I25,13,1)="-",-1,1)*(VALUE(MID(I25,14,2))+VALUE(MID(I25,17,2))/60+(VALUE(MID(I25,20,2))+VALUE(MID(I25,23,1))/10)/3600)</f>
        <v>67.4</v>
      </c>
    </row>
    <row r="26" customFormat="false" ht="23.85" hidden="false" customHeight="false" outlineLevel="0" collapsed="false">
      <c r="A26" s="2" t="s">
        <v>135</v>
      </c>
      <c r="B26" s="3" t="s">
        <v>18</v>
      </c>
      <c r="C26" s="4" t="s">
        <v>136</v>
      </c>
      <c r="D26" s="4" t="s">
        <v>137</v>
      </c>
      <c r="E26" s="5" t="s">
        <v>82</v>
      </c>
      <c r="F26" s="4" t="s">
        <v>128</v>
      </c>
      <c r="G26" s="2" t="s">
        <v>129</v>
      </c>
      <c r="H26" s="5" t="s">
        <v>36</v>
      </c>
      <c r="I26" s="6" t="s">
        <v>138</v>
      </c>
      <c r="J26" s="2" t="str">
        <f aca="false">CHOOSE(MOD(ROUND(MOD(P26/15-10,24)/2,0),12)+1,"mars","avril","mai","juin","juillet","août","septembre","octobre","novembre","décembre","janvier","février")</f>
        <v>novembre</v>
      </c>
      <c r="K26" s="2" t="n">
        <f aca="false">ROUND(90-ABS(Légende!$B$12-Q26),0)</f>
        <v>74</v>
      </c>
      <c r="L26" s="2" t="n">
        <v>1.5</v>
      </c>
      <c r="M26" s="7" t="str">
        <f aca="false">HYPERLINK("https://aladin.cds.unistra.fr/AladinLite/?target="&amp;SUBSTITUTE(ROUND(P26,4)&amp;"",",",".")&amp;"%20"&amp;IF(Q26&gt;=0,"%2B","")&amp;SUBSTITUTE(ROUND(Q26,4)&amp;"",",",".")&amp;"&amp;fov="&amp;SUBSTITUTE(L26&amp;"",",",".")&amp;"&amp;survey=P%2FDSS2%2Fcolor","Aladin")</f>
        <v>Aladin</v>
      </c>
      <c r="N26" s="2" t="n">
        <v>67</v>
      </c>
      <c r="O26" s="8"/>
      <c r="P26" s="5" t="n">
        <f aca="false">(VALUE(LEFT(I26,2))+VALUE(MID(I26,4,2))/60+(VALUE(MID(I26,7,2))+VALUE(MID(I26,10,2))/100)/3600)*15</f>
        <v>19.75</v>
      </c>
      <c r="Q26" s="5" t="n">
        <f aca="false">IF(MID(I26,13,1)="-",-1,1)*(VALUE(MID(I26,14,2))+VALUE(MID(I26,17,2))/60+(VALUE(MID(I26,20,2))+VALUE(MID(I26,23,1))/10)/3600)</f>
        <v>58.2833333333333</v>
      </c>
    </row>
    <row r="27" customFormat="false" ht="15" hidden="false" customHeight="false" outlineLevel="0" collapsed="false">
      <c r="A27" s="2" t="s">
        <v>139</v>
      </c>
      <c r="B27" s="3" t="s">
        <v>18</v>
      </c>
      <c r="C27" s="4" t="s">
        <v>140</v>
      </c>
      <c r="D27" s="4" t="s">
        <v>141</v>
      </c>
      <c r="E27" s="5" t="s">
        <v>82</v>
      </c>
      <c r="F27" s="4" t="s">
        <v>128</v>
      </c>
      <c r="G27" s="2" t="s">
        <v>129</v>
      </c>
      <c r="H27" s="5" t="s">
        <v>36</v>
      </c>
      <c r="I27" s="6" t="s">
        <v>142</v>
      </c>
      <c r="J27" s="2" t="str">
        <f aca="false">CHOOSE(MOD(ROUND(MOD(P27/15-10,24)/2,0),12)+1,"mars","avril","mai","juin","juillet","août","septembre","octobre","novembre","décembre","janvier","février")</f>
        <v>novembre</v>
      </c>
      <c r="K27" s="2" t="n">
        <f aca="false">ROUND(90-ABS(Légende!$B$12-Q27),0)</f>
        <v>71</v>
      </c>
      <c r="L27" s="2" t="n">
        <v>1.5</v>
      </c>
      <c r="M27" s="7" t="str">
        <f aca="false">HYPERLINK("https://aladin.cds.unistra.fr/AladinLite/?target="&amp;SUBSTITUTE(ROUND(P27,4)&amp;"",",",".")&amp;"%20"&amp;IF(Q27&gt;=0,"%2B","")&amp;SUBSTITUTE(ROUND(Q27,4)&amp;"",",",".")&amp;"&amp;fov="&amp;SUBSTITUTE(L27&amp;"",",",".")&amp;"&amp;survey=P%2FDSS2%2Fcolor","Aladin")</f>
        <v>Aladin</v>
      </c>
      <c r="N27" s="2" t="n">
        <v>68</v>
      </c>
      <c r="O27" s="8"/>
      <c r="P27" s="5" t="n">
        <f aca="false">(VALUE(LEFT(I27,2))+VALUE(MID(I27,4,2))/60+(VALUE(MID(I27,7,2))+VALUE(MID(I27,10,2))/100)/3600)*15</f>
        <v>23.75</v>
      </c>
      <c r="Q27" s="5" t="n">
        <f aca="false">IF(MID(I27,13,1)="-",-1,1)*(VALUE(MID(I27,14,2))+VALUE(MID(I27,17,2))/60+(VALUE(MID(I27,20,2))+VALUE(MID(I27,23,1))/10)/3600)</f>
        <v>61.2833333333333</v>
      </c>
    </row>
    <row r="28" customFormat="false" ht="15" hidden="false" customHeight="false" outlineLevel="0" collapsed="false">
      <c r="A28" s="2" t="s">
        <v>143</v>
      </c>
      <c r="B28" s="3" t="s">
        <v>18</v>
      </c>
      <c r="C28" s="4" t="s">
        <v>144</v>
      </c>
      <c r="D28" s="4" t="s">
        <v>145</v>
      </c>
      <c r="E28" s="5" t="s">
        <v>29</v>
      </c>
      <c r="F28" s="4" t="s">
        <v>128</v>
      </c>
      <c r="G28" s="2" t="s">
        <v>129</v>
      </c>
      <c r="H28" s="5" t="s">
        <v>24</v>
      </c>
      <c r="I28" s="6" t="s">
        <v>146</v>
      </c>
      <c r="J28" s="2" t="str">
        <f aca="false">CHOOSE(MOD(ROUND(MOD(P28/15-10,24)/2,0),12)+1,"mars","avril","mai","juin","juillet","août","septembre","octobre","novembre","décembre","janvier","février")</f>
        <v>novembre</v>
      </c>
      <c r="K28" s="2" t="n">
        <f aca="false">ROUND(90-ABS(Légende!$B$12-Q28),0)</f>
        <v>75</v>
      </c>
      <c r="L28" s="2" t="n">
        <v>6</v>
      </c>
      <c r="M28" s="7" t="str">
        <f aca="false">HYPERLINK("https://aladin.cds.unistra.fr/AladinLite/?target="&amp;SUBSTITUTE(ROUND(P28,4)&amp;"",",",".")&amp;"%20"&amp;IF(Q28&gt;=0,"%2B","")&amp;SUBSTITUTE(ROUND(Q28,4)&amp;"",",",".")&amp;"&amp;fov="&amp;SUBSTITUTE(L28&amp;"",",",".")&amp;"&amp;survey=P%2FDSS2%2Fcolor","Aladin")</f>
        <v>Aladin</v>
      </c>
      <c r="N28" s="2" t="n">
        <v>69</v>
      </c>
      <c r="O28" s="8"/>
      <c r="P28" s="5" t="n">
        <f aca="false">(VALUE(LEFT(I28,2))+VALUE(MID(I28,4,2))/60+(VALUE(MID(I28,7,2))+VALUE(MID(I28,10,2))/100)/3600)*15</f>
        <v>16</v>
      </c>
      <c r="Q28" s="5" t="n">
        <f aca="false">IF(MID(I28,13,1)="-",-1,1)*(VALUE(MID(I28,14,2))+VALUE(MID(I28,17,2))/60+(VALUE(MID(I28,20,2))+VALUE(MID(I28,23,1))/10)/3600)</f>
        <v>58.0333333333333</v>
      </c>
    </row>
    <row r="29" customFormat="false" ht="15" hidden="false" customHeight="false" outlineLevel="0" collapsed="false">
      <c r="A29" s="2" t="s">
        <v>147</v>
      </c>
      <c r="B29" s="3" t="s">
        <v>18</v>
      </c>
      <c r="C29" s="4" t="s">
        <v>148</v>
      </c>
      <c r="D29" s="4" t="s">
        <v>149</v>
      </c>
      <c r="E29" s="5" t="s">
        <v>29</v>
      </c>
      <c r="F29" s="4" t="s">
        <v>128</v>
      </c>
      <c r="G29" s="2" t="s">
        <v>129</v>
      </c>
      <c r="H29" s="5" t="s">
        <v>24</v>
      </c>
      <c r="I29" s="6" t="s">
        <v>150</v>
      </c>
      <c r="J29" s="2" t="str">
        <f aca="false">CHOOSE(MOD(ROUND(MOD(P29/15-10,24)/2,0),12)+1,"mars","avril","mai","juin","juillet","août","septembre","octobre","novembre","décembre","janvier","février")</f>
        <v>octobre</v>
      </c>
      <c r="K29" s="2" t="n">
        <f aca="false">ROUND(90-ABS(Légende!$B$12-Q29),0)</f>
        <v>73</v>
      </c>
      <c r="L29" s="2" t="n">
        <v>6</v>
      </c>
      <c r="M29" s="7" t="str">
        <f aca="false">HYPERLINK("https://aladin.cds.unistra.fr/AladinLite/?target="&amp;SUBSTITUTE(ROUND(P29,4)&amp;"",",",".")&amp;"%20"&amp;IF(Q29&gt;=0,"%2B","")&amp;SUBSTITUTE(ROUND(Q29,4)&amp;"",",",".")&amp;"&amp;fov="&amp;SUBSTITUTE(L29&amp;"",",",".")&amp;"&amp;survey=P%2FDSS2%2Fcolor","Aladin")</f>
        <v>Aladin</v>
      </c>
      <c r="N29" s="2" t="n">
        <v>70</v>
      </c>
      <c r="O29" s="8"/>
      <c r="P29" s="5" t="n">
        <f aca="false">(VALUE(LEFT(I29,2))+VALUE(MID(I29,4,2))/60+(VALUE(MID(I29,7,2))+VALUE(MID(I29,10,2))/100)/3600)*15</f>
        <v>345.75</v>
      </c>
      <c r="Q29" s="5" t="n">
        <f aca="false">IF(MID(I29,13,1)="-",-1,1)*(VALUE(MID(I29,14,2))+VALUE(MID(I29,17,2))/60+(VALUE(MID(I29,20,2))+VALUE(MID(I29,23,1))/10)/3600)</f>
        <v>59.7166666666667</v>
      </c>
    </row>
    <row r="30" customFormat="false" ht="15" hidden="false" customHeight="false" outlineLevel="0" collapsed="false">
      <c r="A30" s="2" t="s">
        <v>151</v>
      </c>
      <c r="B30" s="3" t="s">
        <v>18</v>
      </c>
      <c r="C30" s="4" t="s">
        <v>152</v>
      </c>
      <c r="D30" s="4" t="s">
        <v>153</v>
      </c>
      <c r="E30" s="5" t="s">
        <v>21</v>
      </c>
      <c r="F30" s="4" t="s">
        <v>154</v>
      </c>
      <c r="G30" s="2" t="s">
        <v>155</v>
      </c>
      <c r="H30" s="5" t="s">
        <v>36</v>
      </c>
      <c r="I30" s="6" t="s">
        <v>156</v>
      </c>
      <c r="J30" s="2" t="str">
        <f aca="false">CHOOSE(MOD(ROUND(MOD(P30/15-10,24)/2,0),12)+1,"mars","avril","mai","juin","juillet","août","septembre","octobre","novembre","décembre","janvier","février")</f>
        <v>septembre</v>
      </c>
      <c r="K30" s="2" t="n">
        <f aca="false">ROUND(90-ABS(Légende!$B$12-Q30),0)</f>
        <v>87</v>
      </c>
      <c r="L30" s="2" t="n">
        <v>0.1</v>
      </c>
      <c r="M30" s="7" t="str">
        <f aca="false">HYPERLINK("https://aladin.cds.unistra.fr/AladinLite/?target="&amp;SUBSTITUTE(ROUND(P30,4)&amp;"",",",".")&amp;"%20"&amp;IF(Q30&gt;=0,"%2B","")&amp;SUBSTITUTE(ROUND(Q30,4)&amp;"",",",".")&amp;"&amp;fov="&amp;SUBSTITUTE(L30&amp;"",",",".")&amp;"&amp;survey=P%2FDSS2%2Fcolor","Aladin")</f>
        <v>Aladin</v>
      </c>
      <c r="N30" s="2" t="n">
        <v>71</v>
      </c>
      <c r="O30" s="8"/>
      <c r="P30" s="5" t="n">
        <f aca="false">(VALUE(LEFT(I30,2))+VALUE(MID(I30,4,2))/60+(VALUE(MID(I30,7,2))+VALUE(MID(I30,10,2))/100)/3600)*15</f>
        <v>338.75</v>
      </c>
      <c r="Q30" s="5" t="n">
        <f aca="false">IF(MID(I30,13,1)="-",-1,1)*(VALUE(MID(I30,14,2))+VALUE(MID(I30,17,2))/60+(VALUE(MID(I30,20,2))+VALUE(MID(I30,23,1))/10)/3600)</f>
        <v>39.6333333333333</v>
      </c>
    </row>
    <row r="31" customFormat="false" ht="15" hidden="false" customHeight="false" outlineLevel="0" collapsed="false">
      <c r="A31" s="2" t="s">
        <v>157</v>
      </c>
      <c r="B31" s="3" t="s">
        <v>18</v>
      </c>
      <c r="C31" s="4" t="s">
        <v>158</v>
      </c>
      <c r="D31" s="4" t="s">
        <v>159</v>
      </c>
      <c r="E31" s="5" t="s">
        <v>21</v>
      </c>
      <c r="F31" s="4" t="s">
        <v>160</v>
      </c>
      <c r="G31" s="2" t="s">
        <v>161</v>
      </c>
      <c r="H31" s="5" t="s">
        <v>36</v>
      </c>
      <c r="I31" s="6" t="s">
        <v>162</v>
      </c>
      <c r="J31" s="2" t="str">
        <f aca="false">CHOOSE(MOD(ROUND(MOD(P31/15-10,24)/2,0),12)+1,"mars","avril","mai","juin","juillet","août","septembre","octobre","novembre","décembre","janvier","février")</f>
        <v>novembre</v>
      </c>
      <c r="K31" s="2" t="n">
        <f aca="false">ROUND(90-ABS(Légende!$B$12-Q31),0)</f>
        <v>90</v>
      </c>
      <c r="L31" s="2" t="n">
        <v>0.1</v>
      </c>
      <c r="M31" s="7" t="str">
        <f aca="false">HYPERLINK("https://aladin.cds.unistra.fr/AladinLite/?target="&amp;SUBSTITUTE(ROUND(P31,4)&amp;"",",",".")&amp;"%20"&amp;IF(Q31&gt;=0,"%2B","")&amp;SUBSTITUTE(ROUND(Q31,4)&amp;"",",",".")&amp;"&amp;fov="&amp;SUBSTITUTE(L31&amp;"",",",".")&amp;"&amp;survey=P%2FDSS2%2Fcolor","Aladin")</f>
        <v>Aladin</v>
      </c>
      <c r="N31" s="2" t="n">
        <v>72</v>
      </c>
      <c r="O31" s="8"/>
      <c r="P31" s="5" t="n">
        <f aca="false">(VALUE(LEFT(I31,2))+VALUE(MID(I31,4,2))/60+(VALUE(MID(I31,7,2))+VALUE(MID(I31,10,2))/100)/3600)*15</f>
        <v>30.75</v>
      </c>
      <c r="Q31" s="5" t="n">
        <f aca="false">IF(MID(I31,13,1)="-",-1,1)*(VALUE(MID(I31,14,2))+VALUE(MID(I31,17,2))/60+(VALUE(MID(I31,20,2))+VALUE(MID(I31,23,1))/10)/3600)</f>
        <v>42.3166666666667</v>
      </c>
    </row>
    <row r="32" customFormat="false" ht="15" hidden="false" customHeight="false" outlineLevel="0" collapsed="false">
      <c r="A32" s="2" t="s">
        <v>163</v>
      </c>
      <c r="B32" s="3" t="s">
        <v>18</v>
      </c>
      <c r="C32" s="4" t="s">
        <v>164</v>
      </c>
      <c r="D32" s="4" t="s">
        <v>165</v>
      </c>
      <c r="E32" s="5" t="s">
        <v>61</v>
      </c>
      <c r="F32" s="4" t="s">
        <v>160</v>
      </c>
      <c r="G32" s="2" t="s">
        <v>161</v>
      </c>
      <c r="H32" s="5" t="s">
        <v>47</v>
      </c>
      <c r="I32" s="6" t="s">
        <v>166</v>
      </c>
      <c r="J32" s="2" t="str">
        <f aca="false">CHOOSE(MOD(ROUND(MOD(P32/15-10,24)/2,0),12)+1,"mars","avril","mai","juin","juillet","août","septembre","octobre","novembre","décembre","janvier","février")</f>
        <v>novembre</v>
      </c>
      <c r="K32" s="2" t="n">
        <f aca="false">ROUND(90-ABS(Légende!$B$12-Q32),0)</f>
        <v>83</v>
      </c>
      <c r="L32" s="2" t="n">
        <v>0.3</v>
      </c>
      <c r="M32" s="7" t="str">
        <f aca="false">HYPERLINK("https://aladin.cds.unistra.fr/AladinLite/?target="&amp;SUBSTITUTE(ROUND(P32,4)&amp;"",",",".")&amp;"%20"&amp;IF(Q32&gt;=0,"%2B","")&amp;SUBSTITUTE(ROUND(Q32,4)&amp;"",",",".")&amp;"&amp;fov="&amp;SUBSTITUTE(L32&amp;"",",",".")&amp;"&amp;survey=P%2FDSS2%2Fcolor","Aladin")</f>
        <v>Aladin</v>
      </c>
      <c r="N32" s="2" t="n">
        <v>73</v>
      </c>
      <c r="O32" s="8"/>
      <c r="P32" s="5" t="n">
        <f aca="false">(VALUE(LEFT(I32,2))+VALUE(MID(I32,4,2))/60+(VALUE(MID(I32,7,2))+VALUE(MID(I32,10,2))/100)/3600)*15</f>
        <v>17.25</v>
      </c>
      <c r="Q32" s="5" t="n">
        <f aca="false">IF(MID(I32,13,1)="-",-1,1)*(VALUE(MID(I32,14,2))+VALUE(MID(I32,17,2))/60+(VALUE(MID(I32,20,2))+VALUE(MID(I32,23,1))/10)/3600)</f>
        <v>35.7166666666667</v>
      </c>
    </row>
    <row r="33" customFormat="false" ht="15" hidden="false" customHeight="false" outlineLevel="0" collapsed="false">
      <c r="A33" s="2" t="s">
        <v>167</v>
      </c>
      <c r="B33" s="3" t="s">
        <v>18</v>
      </c>
      <c r="C33" s="4" t="s">
        <v>168</v>
      </c>
      <c r="D33" s="4" t="s">
        <v>169</v>
      </c>
      <c r="E33" s="5" t="s">
        <v>61</v>
      </c>
      <c r="F33" s="4" t="s">
        <v>160</v>
      </c>
      <c r="G33" s="2" t="s">
        <v>161</v>
      </c>
      <c r="H33" s="5" t="s">
        <v>47</v>
      </c>
      <c r="I33" s="6" t="s">
        <v>170</v>
      </c>
      <c r="J33" s="2" t="str">
        <f aca="false">CHOOSE(MOD(ROUND(MOD(P33/15-10,24)/2,0),12)+1,"mars","avril","mai","juin","juillet","août","septembre","octobre","novembre","décembre","janvier","février")</f>
        <v>novembre</v>
      </c>
      <c r="K33" s="2" t="n">
        <f aca="false">ROUND(90-ABS(Légende!$B$12-Q33),0)</f>
        <v>90</v>
      </c>
      <c r="L33" s="2" t="n">
        <v>0.3</v>
      </c>
      <c r="M33" s="7" t="str">
        <f aca="false">HYPERLINK("https://aladin.cds.unistra.fr/AladinLite/?target="&amp;SUBSTITUTE(ROUND(P33,4)&amp;"",",",".")&amp;"%20"&amp;IF(Q33&gt;=0,"%2B","")&amp;SUBSTITUTE(ROUND(Q33,4)&amp;"",",",".")&amp;"&amp;fov="&amp;SUBSTITUTE(L33&amp;"",",",".")&amp;"&amp;survey=P%2FDSS2%2Fcolor","Aladin")</f>
        <v>Aladin</v>
      </c>
      <c r="N33" s="2" t="n">
        <v>74</v>
      </c>
      <c r="O33" s="8"/>
      <c r="P33" s="5" t="n">
        <f aca="false">(VALUE(LEFT(I33,2))+VALUE(MID(I33,4,2))/60+(VALUE(MID(I33,7,2))+VALUE(MID(I33,10,2))/100)/3600)*15</f>
        <v>35.5</v>
      </c>
      <c r="Q33" s="5" t="n">
        <f aca="false">IF(MID(I33,13,1)="-",-1,1)*(VALUE(MID(I33,14,2))+VALUE(MID(I33,17,2))/60+(VALUE(MID(I33,20,2))+VALUE(MID(I33,23,1))/10)/3600)</f>
        <v>42.35</v>
      </c>
    </row>
    <row r="34" customFormat="false" ht="15" hidden="false" customHeight="false" outlineLevel="0" collapsed="false">
      <c r="A34" s="2" t="s">
        <v>171</v>
      </c>
      <c r="B34" s="3" t="s">
        <v>18</v>
      </c>
      <c r="C34" s="4" t="s">
        <v>172</v>
      </c>
      <c r="D34" s="4" t="s">
        <v>173</v>
      </c>
      <c r="E34" s="5" t="s">
        <v>41</v>
      </c>
      <c r="F34" s="4" t="s">
        <v>160</v>
      </c>
      <c r="G34" s="2" t="s">
        <v>161</v>
      </c>
      <c r="H34" s="5" t="s">
        <v>36</v>
      </c>
      <c r="I34" s="6" t="s">
        <v>174</v>
      </c>
      <c r="J34" s="2" t="str">
        <f aca="false">CHOOSE(MOD(ROUND(MOD(P34/15-10,24)/2,0),12)+1,"mars","avril","mai","juin","juillet","août","septembre","octobre","novembre","décembre","janvier","février")</f>
        <v>octobre</v>
      </c>
      <c r="K34" s="2" t="n">
        <f aca="false">ROUND(90-ABS(Légende!$B$12-Q34),0)</f>
        <v>90</v>
      </c>
      <c r="L34" s="2" t="n">
        <v>0.1</v>
      </c>
      <c r="M34" s="7" t="str">
        <f aca="false">HYPERLINK("https://aladin.cds.unistra.fr/AladinLite/?target="&amp;SUBSTITUTE(ROUND(P34,4)&amp;"",",",".")&amp;"%20"&amp;IF(Q34&gt;=0,"%2B","")&amp;SUBSTITUTE(ROUND(Q34,4)&amp;"",",",".")&amp;"&amp;fov="&amp;SUBSTITUTE(L34&amp;"",",",".")&amp;"&amp;survey=P%2FDSS2%2Fcolor","Aladin")</f>
        <v>Aladin</v>
      </c>
      <c r="N34" s="2" t="n">
        <v>75</v>
      </c>
      <c r="O34" s="8"/>
      <c r="P34" s="5" t="n">
        <f aca="false">(VALUE(LEFT(I34,2))+VALUE(MID(I34,4,2))/60+(VALUE(MID(I34,7,2))+VALUE(MID(I34,10,2))/100)/3600)*15</f>
        <v>351.25</v>
      </c>
      <c r="Q34" s="5" t="n">
        <f aca="false">IF(MID(I34,13,1)="-",-1,1)*(VALUE(MID(I34,14,2))+VALUE(MID(I34,17,2))/60+(VALUE(MID(I34,20,2))+VALUE(MID(I34,23,1))/10)/3600)</f>
        <v>42.5333333333333</v>
      </c>
    </row>
    <row r="35" customFormat="false" ht="15" hidden="false" customHeight="false" outlineLevel="0" collapsed="false">
      <c r="A35" s="2" t="s">
        <v>175</v>
      </c>
      <c r="B35" s="3" t="s">
        <v>18</v>
      </c>
      <c r="C35" s="4" t="s">
        <v>176</v>
      </c>
      <c r="D35" s="4" t="s">
        <v>177</v>
      </c>
      <c r="E35" s="5" t="s">
        <v>82</v>
      </c>
      <c r="F35" s="4" t="s">
        <v>160</v>
      </c>
      <c r="G35" s="2" t="s">
        <v>161</v>
      </c>
      <c r="H35" s="5" t="s">
        <v>24</v>
      </c>
      <c r="I35" s="6" t="s">
        <v>178</v>
      </c>
      <c r="J35" s="2" t="str">
        <f aca="false">CHOOSE(MOD(ROUND(MOD(P35/15-10,24)/2,0),12)+1,"mars","avril","mai","juin","juillet","août","septembre","octobre","novembre","décembre","janvier","février")</f>
        <v>novembre</v>
      </c>
      <c r="K35" s="2" t="n">
        <f aca="false">ROUND(90-ABS(Légende!$B$12-Q35),0)</f>
        <v>85</v>
      </c>
      <c r="L35" s="2" t="n">
        <v>1.5</v>
      </c>
      <c r="M35" s="7" t="str">
        <f aca="false">HYPERLINK("https://aladin.cds.unistra.fr/AladinLite/?target="&amp;SUBSTITUTE(ROUND(P35,4)&amp;"",",",".")&amp;"%20"&amp;IF(Q35&gt;=0,"%2B","")&amp;SUBSTITUTE(ROUND(Q35,4)&amp;"",",",".")&amp;"&amp;fov="&amp;SUBSTITUTE(L35&amp;"",",",".")&amp;"&amp;survey=P%2FDSS2%2Fcolor","Aladin")</f>
        <v>Aladin</v>
      </c>
      <c r="N35" s="2" t="n">
        <v>76</v>
      </c>
      <c r="O35" s="8"/>
      <c r="P35" s="5" t="n">
        <f aca="false">(VALUE(LEFT(I35,2))+VALUE(MID(I35,4,2))/60+(VALUE(MID(I35,7,2))+VALUE(MID(I35,10,2))/100)/3600)*15</f>
        <v>28.75</v>
      </c>
      <c r="Q35" s="5" t="n">
        <f aca="false">IF(MID(I35,13,1)="-",-1,1)*(VALUE(MID(I35,14,2))+VALUE(MID(I35,17,2))/60+(VALUE(MID(I35,20,2))+VALUE(MID(I35,23,1))/10)/3600)</f>
        <v>37.2666666666667</v>
      </c>
    </row>
    <row r="36" customFormat="false" ht="23.85" hidden="false" customHeight="false" outlineLevel="0" collapsed="false">
      <c r="A36" s="2" t="s">
        <v>179</v>
      </c>
      <c r="B36" s="3" t="s">
        <v>18</v>
      </c>
      <c r="C36" s="4" t="s">
        <v>180</v>
      </c>
      <c r="D36" s="4" t="s">
        <v>181</v>
      </c>
      <c r="E36" s="5" t="s">
        <v>182</v>
      </c>
      <c r="F36" s="4" t="s">
        <v>160</v>
      </c>
      <c r="G36" s="2" t="s">
        <v>161</v>
      </c>
      <c r="H36" s="5" t="s">
        <v>47</v>
      </c>
      <c r="I36" s="6" t="s">
        <v>183</v>
      </c>
      <c r="J36" s="2" t="str">
        <f aca="false">CHOOSE(MOD(ROUND(MOD(P36/15-10,24)/2,0),12)+1,"mars","avril","mai","juin","juillet","août","septembre","octobre","novembre","décembre","janvier","février")</f>
        <v>octobre</v>
      </c>
      <c r="K36" s="2" t="n">
        <f aca="false">ROUND(90-ABS(Légende!$B$12-Q36),0)</f>
        <v>87</v>
      </c>
      <c r="L36" s="2" t="n">
        <v>0.3</v>
      </c>
      <c r="M36" s="7" t="str">
        <f aca="false">HYPERLINK("https://aladin.cds.unistra.fr/AladinLite/?target="&amp;SUBSTITUTE(ROUND(P36,4)&amp;"",",",".")&amp;"%20"&amp;IF(Q36&gt;=0,"%2B","")&amp;SUBSTITUTE(ROUND(Q36,4)&amp;"",",",".")&amp;"&amp;fov="&amp;SUBSTITUTE(L36&amp;"",",",".")&amp;"&amp;survey=P%2FDSS2%2Fcolor","Aladin")</f>
        <v>Aladin</v>
      </c>
      <c r="N36" s="2" t="n">
        <v>77</v>
      </c>
      <c r="O36" s="8"/>
      <c r="P36" s="5" t="n">
        <f aca="false">(VALUE(LEFT(I36,2))+VALUE(MID(I36,4,2))/60+(VALUE(MID(I36,7,2))+VALUE(MID(I36,10,2))/100)/3600)*15</f>
        <v>8</v>
      </c>
      <c r="Q36" s="5" t="n">
        <f aca="false">IF(MID(I36,13,1)="-",-1,1)*(VALUE(MID(I36,14,2))+VALUE(MID(I36,17,2))/60+(VALUE(MID(I36,20,2))+VALUE(MID(I36,23,1))/10)/3600)</f>
        <v>39.5666666666667</v>
      </c>
    </row>
    <row r="37" customFormat="false" ht="15" hidden="false" customHeight="false" outlineLevel="0" collapsed="false">
      <c r="A37" s="2" t="s">
        <v>184</v>
      </c>
      <c r="B37" s="3" t="s">
        <v>18</v>
      </c>
      <c r="C37" s="4" t="s">
        <v>185</v>
      </c>
      <c r="D37" s="4" t="s">
        <v>186</v>
      </c>
      <c r="E37" s="5" t="s">
        <v>61</v>
      </c>
      <c r="F37" s="4" t="s">
        <v>187</v>
      </c>
      <c r="G37" s="2" t="s">
        <v>188</v>
      </c>
      <c r="H37" s="5" t="s">
        <v>47</v>
      </c>
      <c r="I37" s="6" t="s">
        <v>189</v>
      </c>
      <c r="J37" s="2" t="str">
        <f aca="false">CHOOSE(MOD(ROUND(MOD(P37/15-10,24)/2,0),12)+1,"mars","avril","mai","juin","juillet","août","septembre","octobre","novembre","décembre","janvier","février")</f>
        <v>octobre</v>
      </c>
      <c r="K37" s="2" t="n">
        <f aca="false">ROUND(90-ABS(Légende!$B$12-Q37),0)</f>
        <v>75</v>
      </c>
      <c r="L37" s="2" t="n">
        <v>0.3</v>
      </c>
      <c r="M37" s="7" t="str">
        <f aca="false">HYPERLINK("https://aladin.cds.unistra.fr/AladinLite/?target="&amp;SUBSTITUTE(ROUND(P37,4)&amp;"",",",".")&amp;"%20"&amp;IF(Q37&gt;=0,"%2B","")&amp;SUBSTITUTE(ROUND(Q37,4)&amp;"",",",".")&amp;"&amp;fov="&amp;SUBSTITUTE(L37&amp;"",",",".")&amp;"&amp;survey=P%2FDSS2%2Fcolor","Aladin")</f>
        <v>Aladin</v>
      </c>
      <c r="N37" s="2" t="n">
        <v>78</v>
      </c>
      <c r="O37" s="8"/>
      <c r="P37" s="5" t="n">
        <f aca="false">(VALUE(LEFT(I37,2))+VALUE(MID(I37,4,2))/60+(VALUE(MID(I37,7,2))+VALUE(MID(I37,10,2))/100)/3600)*15</f>
        <v>1.75</v>
      </c>
      <c r="Q37" s="5" t="n">
        <f aca="false">IF(MID(I37,13,1)="-",-1,1)*(VALUE(MID(I37,14,2))+VALUE(MID(I37,17,2))/60+(VALUE(MID(I37,20,2))+VALUE(MID(I37,23,1))/10)/3600)</f>
        <v>27.7166666666667</v>
      </c>
    </row>
    <row r="38" customFormat="false" ht="15" hidden="false" customHeight="false" outlineLevel="0" collapsed="false">
      <c r="A38" s="2" t="s">
        <v>190</v>
      </c>
      <c r="B38" s="3" t="s">
        <v>18</v>
      </c>
      <c r="C38" s="4" t="s">
        <v>191</v>
      </c>
      <c r="D38" s="4" t="s">
        <v>192</v>
      </c>
      <c r="E38" s="5" t="s">
        <v>41</v>
      </c>
      <c r="F38" s="4" t="s">
        <v>187</v>
      </c>
      <c r="G38" s="2" t="s">
        <v>188</v>
      </c>
      <c r="H38" s="5" t="s">
        <v>47</v>
      </c>
      <c r="I38" s="6" t="s">
        <v>193</v>
      </c>
      <c r="J38" s="2" t="str">
        <f aca="false">CHOOSE(MOD(ROUND(MOD(P38/15-10,24)/2,0),12)+1,"mars","avril","mai","juin","juillet","août","septembre","octobre","novembre","décembre","janvier","février")</f>
        <v>septembre</v>
      </c>
      <c r="K38" s="2" t="n">
        <f aca="false">ROUND(90-ABS(Légende!$B$12-Q38),0)</f>
        <v>59</v>
      </c>
      <c r="L38" s="2" t="n">
        <v>0.1</v>
      </c>
      <c r="M38" s="7" t="str">
        <f aca="false">HYPERLINK("https://aladin.cds.unistra.fr/AladinLite/?target="&amp;SUBSTITUTE(ROUND(P38,4)&amp;"",",",".")&amp;"%20"&amp;IF(Q38&gt;=0,"%2B","")&amp;SUBSTITUTE(ROUND(Q38,4)&amp;"",",",".")&amp;"&amp;fov="&amp;SUBSTITUTE(L38&amp;"",",",".")&amp;"&amp;survey=P%2FDSS2%2Fcolor","Aladin")</f>
        <v>Aladin</v>
      </c>
      <c r="N38" s="2" t="n">
        <v>79</v>
      </c>
      <c r="O38" s="8"/>
      <c r="P38" s="5" t="n">
        <f aca="false">(VALUE(LEFT(I38,2))+VALUE(MID(I38,4,2))/60+(VALUE(MID(I38,7,2))+VALUE(MID(I38,10,2))/100)/3600)*15</f>
        <v>322.5</v>
      </c>
      <c r="Q38" s="5" t="n">
        <f aca="false">IF(MID(I38,13,1)="-",-1,1)*(VALUE(MID(I38,14,2))+VALUE(MID(I38,17,2))/60+(VALUE(MID(I38,20,2))+VALUE(MID(I38,23,1))/10)/3600)</f>
        <v>12.1666666666667</v>
      </c>
    </row>
    <row r="39" customFormat="false" ht="15" hidden="false" customHeight="false" outlineLevel="0" collapsed="false">
      <c r="A39" s="2" t="s">
        <v>194</v>
      </c>
      <c r="B39" s="3" t="s">
        <v>18</v>
      </c>
      <c r="C39" s="4" t="s">
        <v>195</v>
      </c>
      <c r="D39" s="4" t="s">
        <v>196</v>
      </c>
      <c r="E39" s="5" t="s">
        <v>29</v>
      </c>
      <c r="F39" s="4" t="s">
        <v>187</v>
      </c>
      <c r="G39" s="2" t="s">
        <v>188</v>
      </c>
      <c r="H39" s="5" t="s">
        <v>36</v>
      </c>
      <c r="I39" s="6" t="s">
        <v>197</v>
      </c>
      <c r="J39" s="2" t="str">
        <f aca="false">CHOOSE(MOD(ROUND(MOD(P39/15-10,24)/2,0),12)+1,"mars","avril","mai","juin","juillet","août","septembre","octobre","novembre","décembre","janvier","février")</f>
        <v>septembre</v>
      </c>
      <c r="K39" s="2" t="n">
        <f aca="false">ROUND(90-ABS(Légende!$B$12-Q39),0)</f>
        <v>58</v>
      </c>
      <c r="L39" s="2" t="n">
        <v>6</v>
      </c>
      <c r="M39" s="7" t="str">
        <f aca="false">HYPERLINK("https://aladin.cds.unistra.fr/AladinLite/?target="&amp;SUBSTITUTE(ROUND(P39,4)&amp;"",",",".")&amp;"%20"&amp;IF(Q39&gt;=0,"%2B","")&amp;SUBSTITUTE(ROUND(Q39,4)&amp;"",",",".")&amp;"&amp;fov="&amp;SUBSTITUTE(L39&amp;"",",",".")&amp;"&amp;survey=P%2FDSS2%2Fcolor","Aladin")</f>
        <v>Aladin</v>
      </c>
      <c r="N39" s="2" t="n">
        <v>80</v>
      </c>
      <c r="O39" s="8"/>
      <c r="P39" s="5" t="n">
        <f aca="false">(VALUE(LEFT(I39,2))+VALUE(MID(I39,4,2))/60+(VALUE(MID(I39,7,2))+VALUE(MID(I39,10,2))/100)/3600)*15</f>
        <v>325.75</v>
      </c>
      <c r="Q39" s="5" t="n">
        <f aca="false">IF(MID(I39,13,1)="-",-1,1)*(VALUE(MID(I39,14,2))+VALUE(MID(I39,17,2))/60+(VALUE(MID(I39,20,2))+VALUE(MID(I39,23,1))/10)/3600)</f>
        <v>10.5</v>
      </c>
    </row>
    <row r="40" customFormat="false" ht="15" hidden="false" customHeight="false" outlineLevel="0" collapsed="false">
      <c r="A40" s="2" t="s">
        <v>198</v>
      </c>
      <c r="B40" s="3" t="s">
        <v>18</v>
      </c>
      <c r="C40" s="4" t="s">
        <v>199</v>
      </c>
      <c r="D40" s="4" t="s">
        <v>200</v>
      </c>
      <c r="E40" s="5" t="s">
        <v>41</v>
      </c>
      <c r="F40" s="4" t="s">
        <v>187</v>
      </c>
      <c r="G40" s="2" t="s">
        <v>188</v>
      </c>
      <c r="H40" s="5" t="s">
        <v>47</v>
      </c>
      <c r="I40" s="6" t="s">
        <v>201</v>
      </c>
      <c r="J40" s="2" t="str">
        <f aca="false">CHOOSE(MOD(ROUND(MOD(P40/15-10,24)/2,0),12)+1,"mars","avril","mai","juin","juillet","août","septembre","octobre","novembre","décembre","janvier","février")</f>
        <v>octobre</v>
      </c>
      <c r="K40" s="2" t="n">
        <f aca="false">ROUND(90-ABS(Légende!$B$12-Q40),0)</f>
        <v>78</v>
      </c>
      <c r="L40" s="2" t="n">
        <v>0.1</v>
      </c>
      <c r="M40" s="7" t="str">
        <f aca="false">HYPERLINK("https://aladin.cds.unistra.fr/AladinLite/?target="&amp;SUBSTITUTE(ROUND(P40,4)&amp;"",",",".")&amp;"%20"&amp;IF(Q40&gt;=0,"%2B","")&amp;SUBSTITUTE(ROUND(Q40,4)&amp;"",",",".")&amp;"&amp;fov="&amp;SUBSTITUTE(L40&amp;"",",",".")&amp;"&amp;survey=P%2FDSS2%2Fcolor","Aladin")</f>
        <v>Aladin</v>
      </c>
      <c r="N40" s="2" t="n">
        <v>81</v>
      </c>
      <c r="O40" s="8"/>
      <c r="P40" s="5" t="n">
        <f aca="false">(VALUE(LEFT(I40,2))+VALUE(MID(I40,4,2))/60+(VALUE(MID(I40,7,2))+VALUE(MID(I40,10,2))/100)/3600)*15</f>
        <v>353.75</v>
      </c>
      <c r="Q40" s="5" t="n">
        <f aca="false">IF(MID(I40,13,1)="-",-1,1)*(VALUE(MID(I40,14,2))+VALUE(MID(I40,17,2))/60+(VALUE(MID(I40,20,2))+VALUE(MID(I40,23,1))/10)/3600)</f>
        <v>30.4666666666667</v>
      </c>
    </row>
    <row r="41" customFormat="false" ht="15" hidden="false" customHeight="false" outlineLevel="0" collapsed="false">
      <c r="A41" s="2" t="s">
        <v>202</v>
      </c>
      <c r="B41" s="3" t="s">
        <v>18</v>
      </c>
      <c r="C41" s="4" t="s">
        <v>203</v>
      </c>
      <c r="D41" s="4"/>
      <c r="E41" s="5" t="s">
        <v>61</v>
      </c>
      <c r="F41" s="4" t="s">
        <v>204</v>
      </c>
      <c r="G41" s="2" t="s">
        <v>205</v>
      </c>
      <c r="H41" s="5" t="s">
        <v>47</v>
      </c>
      <c r="I41" s="6" t="s">
        <v>206</v>
      </c>
      <c r="J41" s="2" t="str">
        <f aca="false">CHOOSE(MOD(ROUND(MOD(P41/15-10,24)/2,0),12)+1,"mars","avril","mai","juin","juillet","août","septembre","octobre","novembre","décembre","janvier","février")</f>
        <v>novembre</v>
      </c>
      <c r="K41" s="2" t="n">
        <f aca="false">ROUND(90-ABS(Légende!$B$12-Q41),0)</f>
        <v>80</v>
      </c>
      <c r="L41" s="2" t="n">
        <v>0.3</v>
      </c>
      <c r="M41" s="7" t="str">
        <f aca="false">HYPERLINK("https://aladin.cds.unistra.fr/AladinLite/?target="&amp;SUBSTITUTE(ROUND(P41,4)&amp;"",",",".")&amp;"%20"&amp;IF(Q41&gt;=0,"%2B","")&amp;SUBSTITUTE(ROUND(Q41,4)&amp;"",",",".")&amp;"&amp;fov="&amp;SUBSTITUTE(L41&amp;"",",",".")&amp;"&amp;survey=P%2FDSS2%2Fcolor","Aladin")</f>
        <v>Aladin</v>
      </c>
      <c r="N41" s="2" t="n">
        <v>82</v>
      </c>
      <c r="O41" s="8"/>
      <c r="P41" s="5" t="n">
        <f aca="false">(VALUE(LEFT(I41,2))+VALUE(MID(I41,4,2))/60+(VALUE(MID(I41,7,2))+VALUE(MID(I41,10,2))/100)/3600)*15</f>
        <v>16.75</v>
      </c>
      <c r="Q41" s="5" t="n">
        <f aca="false">IF(MID(I41,13,1)="-",-1,1)*(VALUE(MID(I41,14,2))+VALUE(MID(I41,17,2))/60+(VALUE(MID(I41,20,2))+VALUE(MID(I41,23,1))/10)/3600)</f>
        <v>32.3</v>
      </c>
    </row>
    <row r="42" customFormat="false" ht="15" hidden="false" customHeight="false" outlineLevel="0" collapsed="false">
      <c r="A42" s="2" t="s">
        <v>207</v>
      </c>
      <c r="B42" s="3" t="s">
        <v>18</v>
      </c>
      <c r="C42" s="4" t="s">
        <v>208</v>
      </c>
      <c r="D42" s="4" t="s">
        <v>209</v>
      </c>
      <c r="E42" s="5" t="s">
        <v>29</v>
      </c>
      <c r="F42" s="4" t="s">
        <v>204</v>
      </c>
      <c r="G42" s="2" t="s">
        <v>205</v>
      </c>
      <c r="H42" s="5" t="s">
        <v>24</v>
      </c>
      <c r="I42" s="6" t="s">
        <v>210</v>
      </c>
      <c r="J42" s="2" t="str">
        <f aca="false">CHOOSE(MOD(ROUND(MOD(P42/15-10,24)/2,0),12)+1,"mars","avril","mai","juin","juillet","août","septembre","octobre","novembre","décembre","janvier","février")</f>
        <v>octobre</v>
      </c>
      <c r="K42" s="2" t="n">
        <f aca="false">ROUND(90-ABS(Légende!$B$12-Q42),0)</f>
        <v>46</v>
      </c>
      <c r="L42" s="2" t="n">
        <v>6</v>
      </c>
      <c r="M42" s="7" t="str">
        <f aca="false">HYPERLINK("https://aladin.cds.unistra.fr/AladinLite/?target="&amp;SUBSTITUTE(ROUND(P42,4)&amp;"",",",".")&amp;"%20"&amp;IF(Q42&gt;=0,"%2B","")&amp;SUBSTITUTE(ROUND(Q42,4)&amp;"",",",".")&amp;"&amp;fov="&amp;SUBSTITUTE(L42&amp;"",",",".")&amp;"&amp;survey=P%2FDSS2%2Fcolor","Aladin")</f>
        <v>Aladin</v>
      </c>
      <c r="N42" s="2" t="n">
        <v>83</v>
      </c>
      <c r="O42" s="8"/>
      <c r="P42" s="5" t="n">
        <f aca="false">(VALUE(LEFT(I42,2))+VALUE(MID(I42,4,2))/60+(VALUE(MID(I42,7,2))+VALUE(MID(I42,10,2))/100)/3600)*15</f>
        <v>349</v>
      </c>
      <c r="Q42" s="5" t="n">
        <f aca="false">IF(MID(I42,13,1)="-",-1,1)*(VALUE(MID(I42,14,2))+VALUE(MID(I42,17,2))/60+(VALUE(MID(I42,20,2))+VALUE(MID(I42,23,1))/10)/3600)</f>
        <v>-1.58333333333333</v>
      </c>
    </row>
    <row r="43" customFormat="false" ht="15" hidden="false" customHeight="false" outlineLevel="0" collapsed="false">
      <c r="A43" s="2" t="s">
        <v>211</v>
      </c>
      <c r="B43" s="3" t="s">
        <v>18</v>
      </c>
      <c r="C43" s="4" t="s">
        <v>212</v>
      </c>
      <c r="D43" s="4"/>
      <c r="E43" s="5" t="s">
        <v>182</v>
      </c>
      <c r="F43" s="4" t="s">
        <v>213</v>
      </c>
      <c r="G43" s="2" t="s">
        <v>214</v>
      </c>
      <c r="H43" s="5" t="s">
        <v>47</v>
      </c>
      <c r="I43" s="6" t="s">
        <v>215</v>
      </c>
      <c r="J43" s="2" t="str">
        <f aca="false">CHOOSE(MOD(ROUND(MOD(P43/15-10,24)/2,0),12)+1,"mars","avril","mai","juin","juillet","août","septembre","octobre","novembre","décembre","janvier","février")</f>
        <v>octobre</v>
      </c>
      <c r="K43" s="2" t="n">
        <f aca="false">ROUND(90-ABS(Légende!$B$12-Q43),0)</f>
        <v>21</v>
      </c>
      <c r="L43" s="2" t="n">
        <v>0.3</v>
      </c>
      <c r="M43" s="7" t="str">
        <f aca="false">HYPERLINK("https://aladin.cds.unistra.fr/AladinLite/?target="&amp;SUBSTITUTE(ROUND(P43,4)&amp;"",",",".")&amp;"%20"&amp;IF(Q43&gt;=0,"%2B","")&amp;SUBSTITUTE(ROUND(Q43,4)&amp;"",",",".")&amp;"&amp;fov="&amp;SUBSTITUTE(L43&amp;"",",",".")&amp;"&amp;survey=P%2FDSS2%2Fcolor","Aladin")</f>
        <v>Aladin</v>
      </c>
      <c r="N43" s="2" t="n">
        <v>84</v>
      </c>
      <c r="O43" s="8"/>
      <c r="P43" s="5" t="n">
        <f aca="false">(VALUE(LEFT(I43,2))+VALUE(MID(I43,4,2))/60+(VALUE(MID(I43,7,2))+VALUE(MID(I43,10,2))/100)/3600)*15</f>
        <v>13</v>
      </c>
      <c r="Q43" s="5" t="n">
        <f aca="false">IF(MID(I43,13,1)="-",-1,1)*(VALUE(MID(I43,14,2))+VALUE(MID(I43,17,2))/60+(VALUE(MID(I43,20,2))+VALUE(MID(I43,23,1))/10)/3600)</f>
        <v>-26.5833333333333</v>
      </c>
    </row>
    <row r="44" customFormat="false" ht="23.85" hidden="false" customHeight="false" outlineLevel="0" collapsed="false">
      <c r="A44" s="2" t="s">
        <v>216</v>
      </c>
      <c r="B44" s="3" t="s">
        <v>18</v>
      </c>
      <c r="C44" s="4" t="s">
        <v>217</v>
      </c>
      <c r="D44" s="4" t="s">
        <v>218</v>
      </c>
      <c r="E44" s="5" t="s">
        <v>41</v>
      </c>
      <c r="F44" s="4" t="s">
        <v>219</v>
      </c>
      <c r="G44" s="2" t="s">
        <v>220</v>
      </c>
      <c r="H44" s="5" t="s">
        <v>36</v>
      </c>
      <c r="I44" s="6" t="s">
        <v>221</v>
      </c>
      <c r="J44" s="2" t="str">
        <f aca="false">CHOOSE(MOD(ROUND(MOD(P44/15-10,24)/2,0),12)+1,"mars","avril","mai","juin","juillet","août","septembre","octobre","novembre","décembre","janvier","février")</f>
        <v>octobre</v>
      </c>
      <c r="K44" s="2" t="n">
        <f aca="false">ROUND(90-ABS(Légende!$B$12-Q44),0)</f>
        <v>35</v>
      </c>
      <c r="L44" s="2" t="n">
        <v>0.1</v>
      </c>
      <c r="M44" s="7" t="str">
        <f aca="false">HYPERLINK("https://aladin.cds.unistra.fr/AladinLite/?target="&amp;SUBSTITUTE(ROUND(P44,4)&amp;"",",",".")&amp;"%20"&amp;IF(Q44&gt;=0,"%2B","")&amp;SUBSTITUTE(ROUND(Q44,4)&amp;"",",",".")&amp;"&amp;fov="&amp;SUBSTITUTE(L44&amp;"",",",".")&amp;"&amp;survey=P%2FDSS2%2Fcolor","Aladin")</f>
        <v>Aladin</v>
      </c>
      <c r="N44" s="2" t="n">
        <v>85</v>
      </c>
      <c r="O44" s="8"/>
      <c r="P44" s="5" t="n">
        <f aca="false">(VALUE(LEFT(I44,2))+VALUE(MID(I44,4,2))/60+(VALUE(MID(I44,7,2))+VALUE(MID(I44,10,2))/100)/3600)*15</f>
        <v>11.75</v>
      </c>
      <c r="Q44" s="5" t="n">
        <f aca="false">IF(MID(I44,13,1)="-",-1,1)*(VALUE(MID(I44,14,2))+VALUE(MID(I44,17,2))/60+(VALUE(MID(I44,20,2))+VALUE(MID(I44,23,1))/10)/3600)</f>
        <v>-11.8666666666667</v>
      </c>
    </row>
    <row r="45" customFormat="false" ht="15" hidden="false" customHeight="false" outlineLevel="0" collapsed="false">
      <c r="A45" s="2" t="s">
        <v>222</v>
      </c>
      <c r="B45" s="3" t="s">
        <v>18</v>
      </c>
      <c r="C45" s="4" t="s">
        <v>223</v>
      </c>
      <c r="D45" s="4" t="s">
        <v>224</v>
      </c>
      <c r="E45" s="5" t="s">
        <v>21</v>
      </c>
      <c r="F45" s="4" t="s">
        <v>219</v>
      </c>
      <c r="G45" s="2" t="s">
        <v>220</v>
      </c>
      <c r="H45" s="5" t="s">
        <v>36</v>
      </c>
      <c r="I45" s="6" t="s">
        <v>225</v>
      </c>
      <c r="J45" s="2" t="str">
        <f aca="false">CHOOSE(MOD(ROUND(MOD(P45/15-10,24)/2,0),12)+1,"mars","avril","mai","juin","juillet","août","septembre","octobre","novembre","décembre","janvier","février")</f>
        <v>novembre</v>
      </c>
      <c r="K45" s="2" t="n">
        <f aca="false">ROUND(90-ABS(Légende!$B$12-Q45),0)</f>
        <v>44</v>
      </c>
      <c r="L45" s="2" t="n">
        <v>0.1</v>
      </c>
      <c r="M45" s="7" t="str">
        <f aca="false">HYPERLINK("https://aladin.cds.unistra.fr/AladinLite/?target="&amp;SUBSTITUTE(ROUND(P45,4)&amp;"",",",".")&amp;"%20"&amp;IF(Q45&gt;=0,"%2B","")&amp;SUBSTITUTE(ROUND(Q45,4)&amp;"",",",".")&amp;"&amp;fov="&amp;SUBSTITUTE(L45&amp;"",",",".")&amp;"&amp;survey=P%2FDSS2%2Fcolor","Aladin")</f>
        <v>Aladin</v>
      </c>
      <c r="N45" s="2" t="n">
        <v>86</v>
      </c>
      <c r="O45" s="8"/>
      <c r="P45" s="5" t="n">
        <f aca="false">(VALUE(LEFT(I45,2))+VALUE(MID(I45,4,2))/60+(VALUE(MID(I45,7,2))+VALUE(MID(I45,10,2))/100)/3600)*15</f>
        <v>34.75</v>
      </c>
      <c r="Q45" s="5" t="n">
        <f aca="false">IF(MID(I45,13,1)="-",-1,1)*(VALUE(MID(I45,14,2))+VALUE(MID(I45,17,2))/60+(VALUE(MID(I45,20,2))+VALUE(MID(I45,23,1))/10)/3600)</f>
        <v>-2.96666666666667</v>
      </c>
    </row>
    <row r="46" customFormat="false" ht="15" hidden="false" customHeight="false" outlineLevel="0" collapsed="false">
      <c r="A46" s="2" t="s">
        <v>226</v>
      </c>
      <c r="B46" s="3" t="s">
        <v>18</v>
      </c>
      <c r="C46" s="4" t="s">
        <v>227</v>
      </c>
      <c r="D46" s="4" t="s">
        <v>228</v>
      </c>
      <c r="E46" s="5" t="s">
        <v>46</v>
      </c>
      <c r="F46" s="4" t="s">
        <v>229</v>
      </c>
      <c r="G46" s="2" t="s">
        <v>230</v>
      </c>
      <c r="H46" s="5" t="s">
        <v>47</v>
      </c>
      <c r="I46" s="6" t="s">
        <v>231</v>
      </c>
      <c r="J46" s="2" t="str">
        <f aca="false">CHOOSE(MOD(ROUND(MOD(P46/15-10,24)/2,0),12)+1,"mars","avril","mai","juin","juillet","août","septembre","octobre","novembre","décembre","janvier","février")</f>
        <v>novembre</v>
      </c>
      <c r="K46" s="2" t="n">
        <f aca="false">ROUND(90-ABS(Légende!$B$12-Q46),0)</f>
        <v>78</v>
      </c>
      <c r="L46" s="2" t="n">
        <v>1</v>
      </c>
      <c r="M46" s="7" t="str">
        <f aca="false">HYPERLINK("https://aladin.cds.unistra.fr/AladinLite/?target="&amp;SUBSTITUTE(ROUND(P46,4)&amp;"",",",".")&amp;"%20"&amp;IF(Q46&gt;=0,"%2B","")&amp;SUBSTITUTE(ROUND(Q46,4)&amp;"",",",".")&amp;"&amp;fov="&amp;SUBSTITUTE(L46&amp;"",",",".")&amp;"&amp;survey=P%2FDSS2%2Fcolor","Aladin")</f>
        <v>Aladin</v>
      </c>
      <c r="N46" s="2" t="n">
        <v>87</v>
      </c>
      <c r="O46" s="8"/>
      <c r="P46" s="5" t="n">
        <f aca="false">(VALUE(LEFT(I46,2))+VALUE(MID(I46,4,2))/60+(VALUE(MID(I46,7,2))+VALUE(MID(I46,10,2))/100)/3600)*15</f>
        <v>23.5</v>
      </c>
      <c r="Q46" s="5" t="n">
        <f aca="false">IF(MID(I46,13,1)="-",-1,1)*(VALUE(MID(I46,14,2))+VALUE(MID(I46,17,2))/60+(VALUE(MID(I46,20,2))+VALUE(MID(I46,23,1))/10)/3600)</f>
        <v>30.7833333333333</v>
      </c>
    </row>
    <row r="47" customFormat="false" ht="15" hidden="false" customHeight="false" outlineLevel="0" collapsed="false">
      <c r="A47" s="2" t="s">
        <v>232</v>
      </c>
      <c r="B47" s="3" t="s">
        <v>18</v>
      </c>
      <c r="C47" s="4" t="s">
        <v>233</v>
      </c>
      <c r="D47" s="4"/>
      <c r="E47" s="5" t="s">
        <v>82</v>
      </c>
      <c r="F47" s="4" t="s">
        <v>229</v>
      </c>
      <c r="G47" s="2" t="s">
        <v>230</v>
      </c>
      <c r="H47" s="5" t="s">
        <v>36</v>
      </c>
      <c r="I47" s="6" t="s">
        <v>234</v>
      </c>
      <c r="J47" s="2" t="str">
        <f aca="false">CHOOSE(MOD(ROUND(MOD(P47/15-10,24)/2,0),12)+1,"mars","avril","mai","juin","juillet","août","septembre","octobre","novembre","décembre","janvier","février")</f>
        <v>novembre</v>
      </c>
      <c r="K47" s="2" t="n">
        <f aca="false">ROUND(90-ABS(Légende!$B$12-Q47),0)</f>
        <v>74</v>
      </c>
      <c r="L47" s="2" t="n">
        <v>1.5</v>
      </c>
      <c r="M47" s="7" t="str">
        <f aca="false">HYPERLINK("https://aladin.cds.unistra.fr/AladinLite/?target="&amp;SUBSTITUTE(ROUND(P47,4)&amp;"",",",".")&amp;"%20"&amp;IF(Q47&gt;=0,"%2B","")&amp;SUBSTITUTE(ROUND(Q47,4)&amp;"",",",".")&amp;"&amp;fov="&amp;SUBSTITUTE(L47&amp;"",",",".")&amp;"&amp;survey=P%2FDSS2%2Fcolor","Aladin")</f>
        <v>Aladin</v>
      </c>
      <c r="N47" s="2" t="n">
        <v>88</v>
      </c>
      <c r="O47" s="8"/>
      <c r="P47" s="5" t="n">
        <f aca="false">(VALUE(LEFT(I47,2))+VALUE(MID(I47,4,2))/60+(VALUE(MID(I47,7,2))+VALUE(MID(I47,10,2))/100)/3600)*15</f>
        <v>27.5</v>
      </c>
      <c r="Q47" s="5" t="n">
        <f aca="false">IF(MID(I47,13,1)="-",-1,1)*(VALUE(MID(I47,14,2))+VALUE(MID(I47,17,2))/60+(VALUE(MID(I47,20,2))+VALUE(MID(I47,23,1))/10)/3600)</f>
        <v>27.0833333333333</v>
      </c>
    </row>
    <row r="48" customFormat="false" ht="15" hidden="false" customHeight="false" outlineLevel="0" collapsed="false">
      <c r="A48" s="2" t="s">
        <v>235</v>
      </c>
      <c r="B48" s="3" t="s">
        <v>18</v>
      </c>
      <c r="C48" s="4" t="s">
        <v>236</v>
      </c>
      <c r="D48" s="4" t="s">
        <v>237</v>
      </c>
      <c r="E48" s="5" t="s">
        <v>21</v>
      </c>
      <c r="F48" s="4" t="s">
        <v>238</v>
      </c>
      <c r="G48" s="2" t="s">
        <v>239</v>
      </c>
      <c r="H48" s="5" t="s">
        <v>36</v>
      </c>
      <c r="I48" s="6" t="s">
        <v>240</v>
      </c>
      <c r="J48" s="2" t="str">
        <f aca="false">CHOOSE(MOD(ROUND(MOD(P48/15-10,24)/2,0),12)+1,"mars","avril","mai","juin","juillet","août","septembre","octobre","novembre","décembre","janvier","février")</f>
        <v>novembre</v>
      </c>
      <c r="K48" s="2" t="n">
        <f aca="false">ROUND(90-ABS(Légende!$B$12-Q48),0)</f>
        <v>67</v>
      </c>
      <c r="L48" s="2" t="n">
        <v>0.1</v>
      </c>
      <c r="M48" s="7" t="str">
        <f aca="false">HYPERLINK("https://aladin.cds.unistra.fr/AladinLite/?target="&amp;SUBSTITUTE(ROUND(P48,4)&amp;"",",",".")&amp;"%20"&amp;IF(Q48&gt;=0,"%2B","")&amp;SUBSTITUTE(ROUND(Q48,4)&amp;"",",",".")&amp;"&amp;fov="&amp;SUBSTITUTE(L48&amp;"",",",".")&amp;"&amp;survey=P%2FDSS2%2Fcolor","Aladin")</f>
        <v>Aladin</v>
      </c>
      <c r="N48" s="2" t="n">
        <v>89</v>
      </c>
      <c r="O48" s="8"/>
      <c r="P48" s="5" t="n">
        <f aca="false">(VALUE(LEFT(I48,2))+VALUE(MID(I48,4,2))/60+(VALUE(MID(I48,7,2))+VALUE(MID(I48,10,2))/100)/3600)*15</f>
        <v>28.25</v>
      </c>
      <c r="Q48" s="5" t="n">
        <f aca="false">IF(MID(I48,13,1)="-",-1,1)*(VALUE(MID(I48,14,2))+VALUE(MID(I48,17,2))/60+(VALUE(MID(I48,20,2))+VALUE(MID(I48,23,1))/10)/3600)</f>
        <v>19.2833333333333</v>
      </c>
    </row>
    <row r="49" customFormat="false" ht="15" hidden="false" customHeight="false" outlineLevel="0" collapsed="false">
      <c r="A49" s="2" t="s">
        <v>241</v>
      </c>
      <c r="B49" s="3" t="s">
        <v>18</v>
      </c>
      <c r="C49" s="4" t="s">
        <v>242</v>
      </c>
      <c r="D49" s="4" t="s">
        <v>243</v>
      </c>
      <c r="E49" s="5" t="s">
        <v>82</v>
      </c>
      <c r="F49" s="4" t="s">
        <v>238</v>
      </c>
      <c r="G49" s="2" t="s">
        <v>239</v>
      </c>
      <c r="H49" s="5" t="s">
        <v>36</v>
      </c>
      <c r="I49" s="6" t="s">
        <v>244</v>
      </c>
      <c r="J49" s="2" t="str">
        <f aca="false">CHOOSE(MOD(ROUND(MOD(P49/15-10,24)/2,0),12)+1,"mars","avril","mai","juin","juillet","août","septembre","octobre","novembre","décembre","janvier","février")</f>
        <v>novembre</v>
      </c>
      <c r="K49" s="2" t="n">
        <f aca="false">ROUND(90-ABS(Légende!$B$12-Q49),0)</f>
        <v>65</v>
      </c>
      <c r="L49" s="2" t="n">
        <v>1.5</v>
      </c>
      <c r="M49" s="7" t="str">
        <f aca="false">HYPERLINK("https://aladin.cds.unistra.fr/AladinLite/?target="&amp;SUBSTITUTE(ROUND(P49,4)&amp;"",",",".")&amp;"%20"&amp;IF(Q49&gt;=0,"%2B","")&amp;SUBSTITUTE(ROUND(Q49,4)&amp;"",",",".")&amp;"&amp;fov="&amp;SUBSTITUTE(L49&amp;"",",",".")&amp;"&amp;survey=P%2FDSS2%2Fcolor","Aladin")</f>
        <v>Aladin</v>
      </c>
      <c r="N49" s="2" t="n">
        <v>90</v>
      </c>
      <c r="O49" s="8"/>
      <c r="P49" s="5" t="n">
        <f aca="false">(VALUE(LEFT(I49,2))+VALUE(MID(I49,4,2))/60+(VALUE(MID(I49,7,2))+VALUE(MID(I49,10,2))/100)/3600)*15</f>
        <v>41.75</v>
      </c>
      <c r="Q49" s="5" t="n">
        <f aca="false">IF(MID(I49,13,1)="-",-1,1)*(VALUE(MID(I49,14,2))+VALUE(MID(I49,17,2))/60+(VALUE(MID(I49,20,2))+VALUE(MID(I49,23,1))/10)/3600)</f>
        <v>17.25</v>
      </c>
    </row>
    <row r="50" customFormat="false" ht="23.85" hidden="false" customHeight="false" outlineLevel="0" collapsed="false">
      <c r="A50" s="2" t="s">
        <v>245</v>
      </c>
      <c r="B50" s="3" t="s">
        <v>18</v>
      </c>
      <c r="C50" s="4" t="s">
        <v>246</v>
      </c>
      <c r="D50" s="4" t="s">
        <v>246</v>
      </c>
      <c r="E50" s="5" t="s">
        <v>51</v>
      </c>
      <c r="F50" s="4" t="s">
        <v>238</v>
      </c>
      <c r="G50" s="2" t="s">
        <v>239</v>
      </c>
      <c r="H50" s="5" t="s">
        <v>36</v>
      </c>
      <c r="I50" s="6"/>
      <c r="J50" s="2"/>
      <c r="K50" s="2"/>
      <c r="L50" s="2"/>
      <c r="M50" s="9"/>
      <c r="N50" s="2"/>
      <c r="O50" s="8" t="s">
        <v>52</v>
      </c>
      <c r="P50" s="5"/>
      <c r="Q50" s="5"/>
    </row>
    <row r="51" customFormat="false" ht="15" hidden="false" customHeight="false" outlineLevel="0" collapsed="false">
      <c r="A51" s="2" t="s">
        <v>247</v>
      </c>
      <c r="B51" s="3" t="s">
        <v>18</v>
      </c>
      <c r="C51" s="4" t="s">
        <v>248</v>
      </c>
      <c r="D51" s="4"/>
      <c r="E51" s="5" t="s">
        <v>29</v>
      </c>
      <c r="F51" s="4" t="s">
        <v>238</v>
      </c>
      <c r="G51" s="2" t="s">
        <v>239</v>
      </c>
      <c r="H51" s="5" t="s">
        <v>24</v>
      </c>
      <c r="I51" s="6" t="s">
        <v>249</v>
      </c>
      <c r="J51" s="2" t="str">
        <f aca="false">CHOOSE(MOD(ROUND(MOD(P51/15-10,24)/2,0),12)+1,"mars","avril","mai","juin","juillet","août","septembre","octobre","novembre","décembre","janvier","février")</f>
        <v>novembre</v>
      </c>
      <c r="K51" s="2" t="n">
        <f aca="false">ROUND(90-ABS(Légende!$B$12-Q51),0)</f>
        <v>73</v>
      </c>
      <c r="L51" s="2" t="n">
        <v>6</v>
      </c>
      <c r="M51" s="7" t="str">
        <f aca="false">HYPERLINK("https://aladin.cds.unistra.fr/AladinLite/?target="&amp;SUBSTITUTE(ROUND(P51,4)&amp;"",",",".")&amp;"%20"&amp;IF(Q51&gt;=0,"%2B","")&amp;SUBSTITUTE(ROUND(Q51,4)&amp;"",",",".")&amp;"&amp;fov="&amp;SUBSTITUTE(L51&amp;"",",",".")&amp;"&amp;survey=P%2FDSS2%2Fcolor","Aladin")</f>
        <v>Aladin</v>
      </c>
      <c r="N51" s="2" t="n">
        <v>92</v>
      </c>
      <c r="O51" s="8"/>
      <c r="P51" s="5" t="n">
        <f aca="false">(VALUE(LEFT(I51,2))+VALUE(MID(I51,4,2))/60+(VALUE(MID(I51,7,2))+VALUE(MID(I51,10,2))/100)/3600)*15</f>
        <v>33.75</v>
      </c>
      <c r="Q51" s="5" t="n">
        <f aca="false">IF(MID(I51,13,1)="-",-1,1)*(VALUE(MID(I51,14,2))+VALUE(MID(I51,17,2))/60+(VALUE(MID(I51,20,2))+VALUE(MID(I51,23,1))/10)/3600)</f>
        <v>25.7666666666667</v>
      </c>
    </row>
    <row r="52" customFormat="false" ht="23.85" hidden="false" customHeight="false" outlineLevel="0" collapsed="false">
      <c r="A52" s="2" t="s">
        <v>250</v>
      </c>
      <c r="B52" s="10" t="s">
        <v>251</v>
      </c>
      <c r="C52" s="4" t="s">
        <v>252</v>
      </c>
      <c r="D52" s="4" t="s">
        <v>253</v>
      </c>
      <c r="E52" s="5" t="s">
        <v>41</v>
      </c>
      <c r="F52" s="4" t="s">
        <v>254</v>
      </c>
      <c r="G52" s="2" t="s">
        <v>255</v>
      </c>
      <c r="H52" s="5" t="s">
        <v>36</v>
      </c>
      <c r="I52" s="6" t="s">
        <v>256</v>
      </c>
      <c r="J52" s="2" t="str">
        <f aca="false">CHOOSE(MOD(ROUND(MOD(P52/15-10,24)/2,0),12)+1,"mars","avril","mai","juin","juillet","août","septembre","octobre","novembre","décembre","janvier","février")</f>
        <v>décembre</v>
      </c>
      <c r="K52" s="2" t="n">
        <f aca="false">ROUND(90-ABS(Légende!$B$12-Q52),0)</f>
        <v>21</v>
      </c>
      <c r="L52" s="2" t="n">
        <v>0.1</v>
      </c>
      <c r="M52" s="7" t="str">
        <f aca="false">HYPERLINK("https://aladin.cds.unistra.fr/AladinLite/?target="&amp;SUBSTITUTE(ROUND(P52,4)&amp;"",",",".")&amp;"%20"&amp;IF(Q52&gt;=0,"%2B","")&amp;SUBSTITUTE(ROUND(Q52,4)&amp;"",",",".")&amp;"&amp;fov="&amp;SUBSTITUTE(L52&amp;"",",",".")&amp;"&amp;survey=P%2FDSS2%2Fcolor","Aladin")</f>
        <v>Aladin</v>
      </c>
      <c r="N52" s="2" t="n">
        <v>93</v>
      </c>
      <c r="O52" s="8"/>
      <c r="P52" s="5" t="n">
        <f aca="false">(VALUE(LEFT(I52,2))+VALUE(MID(I52,4,2))/60+(VALUE(MID(I52,7,2))+VALUE(MID(I52,10,2))/100)/3600)*15</f>
        <v>53.25</v>
      </c>
      <c r="Q52" s="5" t="n">
        <f aca="false">IF(MID(I52,13,1)="-",-1,1)*(VALUE(MID(I52,14,2))+VALUE(MID(I52,17,2))/60+(VALUE(MID(I52,20,2))+VALUE(MID(I52,23,1))/10)/3600)</f>
        <v>-25.8666666666667</v>
      </c>
    </row>
    <row r="53" customFormat="false" ht="23.85" hidden="false" customHeight="false" outlineLevel="0" collapsed="false">
      <c r="A53" s="2" t="s">
        <v>257</v>
      </c>
      <c r="B53" s="10" t="s">
        <v>251</v>
      </c>
      <c r="C53" s="4" t="s">
        <v>258</v>
      </c>
      <c r="D53" s="4" t="s">
        <v>259</v>
      </c>
      <c r="E53" s="5" t="s">
        <v>41</v>
      </c>
      <c r="F53" s="4" t="s">
        <v>260</v>
      </c>
      <c r="G53" s="2" t="s">
        <v>261</v>
      </c>
      <c r="H53" s="5" t="s">
        <v>36</v>
      </c>
      <c r="I53" s="6" t="s">
        <v>262</v>
      </c>
      <c r="J53" s="2" t="str">
        <f aca="false">CHOOSE(MOD(ROUND(MOD(P53/15-10,24)/2,0),12)+1,"mars","avril","mai","juin","juillet","août","septembre","octobre","novembre","décembre","janvier","février")</f>
        <v>décembre</v>
      </c>
      <c r="K53" s="2" t="n">
        <f aca="false">ROUND(90-ABS(Légende!$B$12-Q53),0)</f>
        <v>35</v>
      </c>
      <c r="L53" s="2" t="n">
        <v>0.1</v>
      </c>
      <c r="M53" s="7" t="str">
        <f aca="false">HYPERLINK("https://aladin.cds.unistra.fr/AladinLite/?target="&amp;SUBSTITUTE(ROUND(P53,4)&amp;"",",",".")&amp;"%20"&amp;IF(Q53&gt;=0,"%2B","")&amp;SUBSTITUTE(ROUND(Q53,4)&amp;"",",",".")&amp;"&amp;fov="&amp;SUBSTITUTE(L53&amp;"",",",".")&amp;"&amp;survey=P%2FDSS2%2Fcolor","Aladin")</f>
        <v>Aladin</v>
      </c>
      <c r="N53" s="2" t="n">
        <v>94</v>
      </c>
      <c r="O53" s="8"/>
      <c r="P53" s="5" t="n">
        <f aca="false">(VALUE(LEFT(I53,2))+VALUE(MID(I53,4,2))/60+(VALUE(MID(I53,7,2))+VALUE(MID(I53,10,2))/100)/3600)*15</f>
        <v>63.5</v>
      </c>
      <c r="Q53" s="5" t="n">
        <f aca="false">IF(MID(I53,13,1)="-",-1,1)*(VALUE(MID(I53,14,2))+VALUE(MID(I53,17,2))/60+(VALUE(MID(I53,20,2))+VALUE(MID(I53,23,1))/10)/3600)</f>
        <v>-12.7333333333333</v>
      </c>
    </row>
    <row r="54" customFormat="false" ht="15" hidden="false" customHeight="false" outlineLevel="0" collapsed="false">
      <c r="A54" s="2" t="s">
        <v>263</v>
      </c>
      <c r="B54" s="10" t="s">
        <v>251</v>
      </c>
      <c r="C54" s="4" t="s">
        <v>264</v>
      </c>
      <c r="D54" s="4"/>
      <c r="E54" s="5" t="s">
        <v>21</v>
      </c>
      <c r="F54" s="4" t="s">
        <v>260</v>
      </c>
      <c r="G54" s="2" t="s">
        <v>261</v>
      </c>
      <c r="H54" s="5" t="s">
        <v>36</v>
      </c>
      <c r="I54" s="6" t="s">
        <v>265</v>
      </c>
      <c r="J54" s="2" t="str">
        <f aca="false">CHOOSE(MOD(ROUND(MOD(P54/15-10,24)/2,0),12)+1,"mars","avril","mai","juin","juillet","août","septembre","octobre","novembre","décembre","janvier","février")</f>
        <v>décembre</v>
      </c>
      <c r="K54" s="2" t="n">
        <f aca="false">ROUND(90-ABS(Légende!$B$12-Q54),0)</f>
        <v>37</v>
      </c>
      <c r="L54" s="2" t="n">
        <v>0.1</v>
      </c>
      <c r="M54" s="7" t="str">
        <f aca="false">HYPERLINK("https://aladin.cds.unistra.fr/AladinLite/?target="&amp;SUBSTITUTE(ROUND(P54,4)&amp;"",",",".")&amp;"%20"&amp;IF(Q54&gt;=0,"%2B","")&amp;SUBSTITUTE(ROUND(Q54,4)&amp;"",",",".")&amp;"&amp;fov="&amp;SUBSTITUTE(L54&amp;"",",",".")&amp;"&amp;survey=P%2FDSS2%2Fcolor","Aladin")</f>
        <v>Aladin</v>
      </c>
      <c r="N54" s="2" t="n">
        <v>95</v>
      </c>
      <c r="O54" s="8"/>
      <c r="P54" s="5" t="n">
        <f aca="false">(VALUE(LEFT(I54,2))+VALUE(MID(I54,4,2))/60+(VALUE(MID(I54,7,2))+VALUE(MID(I54,10,2))/100)/3600)*15</f>
        <v>63.5</v>
      </c>
      <c r="Q54" s="5" t="n">
        <f aca="false">IF(MID(I54,13,1)="-",-1,1)*(VALUE(MID(I54,14,2))+VALUE(MID(I54,17,2))/60+(VALUE(MID(I54,20,2))+VALUE(MID(I54,23,1))/10)/3600)</f>
        <v>-10.25</v>
      </c>
    </row>
    <row r="55" customFormat="false" ht="15" hidden="false" customHeight="false" outlineLevel="0" collapsed="false">
      <c r="A55" s="2" t="s">
        <v>266</v>
      </c>
      <c r="B55" s="10" t="s">
        <v>251</v>
      </c>
      <c r="C55" s="4" t="s">
        <v>267</v>
      </c>
      <c r="D55" s="4" t="s">
        <v>268</v>
      </c>
      <c r="E55" s="5" t="s">
        <v>29</v>
      </c>
      <c r="F55" s="4" t="s">
        <v>260</v>
      </c>
      <c r="G55" s="2" t="s">
        <v>261</v>
      </c>
      <c r="H55" s="5" t="s">
        <v>36</v>
      </c>
      <c r="I55" s="6" t="s">
        <v>269</v>
      </c>
      <c r="J55" s="2" t="str">
        <f aca="false">CHOOSE(MOD(ROUND(MOD(P55/15-10,24)/2,0),12)+1,"mars","avril","mai","juin","juillet","août","septembre","octobre","novembre","décembre","janvier","février")</f>
        <v>décembre</v>
      </c>
      <c r="K55" s="2" t="n">
        <f aca="false">ROUND(90-ABS(Légende!$B$12-Q55),0)</f>
        <v>40</v>
      </c>
      <c r="L55" s="2" t="n">
        <v>6</v>
      </c>
      <c r="M55" s="7" t="str">
        <f aca="false">HYPERLINK("https://aladin.cds.unistra.fr/AladinLite/?target="&amp;SUBSTITUTE(ROUND(P55,4)&amp;"",",",".")&amp;"%20"&amp;IF(Q55&gt;=0,"%2B","")&amp;SUBSTITUTE(ROUND(Q55,4)&amp;"",",",".")&amp;"&amp;fov="&amp;SUBSTITUTE(L55&amp;"",",",".")&amp;"&amp;survey=P%2FDSS2%2Fcolor","Aladin")</f>
        <v>Aladin</v>
      </c>
      <c r="N55" s="2" t="n">
        <v>96</v>
      </c>
      <c r="O55" s="8"/>
      <c r="P55" s="5" t="n">
        <f aca="false">(VALUE(LEFT(I55,2))+VALUE(MID(I55,4,2))/60+(VALUE(MID(I55,7,2))+VALUE(MID(I55,10,2))/100)/3600)*15</f>
        <v>63.75</v>
      </c>
      <c r="Q55" s="5" t="n">
        <f aca="false">IF(MID(I55,13,1)="-",-1,1)*(VALUE(MID(I55,14,2))+VALUE(MID(I55,17,2))/60+(VALUE(MID(I55,20,2))+VALUE(MID(I55,23,1))/10)/3600)</f>
        <v>-7.66666666666667</v>
      </c>
    </row>
    <row r="56" customFormat="false" ht="15" hidden="false" customHeight="false" outlineLevel="0" collapsed="false">
      <c r="A56" s="2" t="s">
        <v>270</v>
      </c>
      <c r="B56" s="10" t="s">
        <v>251</v>
      </c>
      <c r="C56" s="4" t="s">
        <v>271</v>
      </c>
      <c r="D56" s="4" t="s">
        <v>272</v>
      </c>
      <c r="E56" s="5" t="s">
        <v>29</v>
      </c>
      <c r="F56" s="4" t="s">
        <v>273</v>
      </c>
      <c r="G56" s="2" t="s">
        <v>274</v>
      </c>
      <c r="H56" s="5" t="s">
        <v>24</v>
      </c>
      <c r="I56" s="6" t="s">
        <v>275</v>
      </c>
      <c r="J56" s="2" t="str">
        <f aca="false">CHOOSE(MOD(ROUND(MOD(P56/15-10,24)/2,0),12)+1,"mars","avril","mai","juin","juillet","août","septembre","octobre","novembre","décembre","janvier","février")</f>
        <v>décembre</v>
      </c>
      <c r="K56" s="2" t="n">
        <f aca="false">ROUND(90-ABS(Légende!$B$12-Q56),0)</f>
        <v>71</v>
      </c>
      <c r="L56" s="2" t="n">
        <v>6</v>
      </c>
      <c r="M56" s="7" t="str">
        <f aca="false">HYPERLINK("https://aladin.cds.unistra.fr/AladinLite/?target="&amp;SUBSTITUTE(ROUND(P56,4)&amp;"",",",".")&amp;"%20"&amp;IF(Q56&gt;=0,"%2B","")&amp;SUBSTITUTE(ROUND(Q56,4)&amp;"",",",".")&amp;"&amp;fov="&amp;SUBSTITUTE(L56&amp;"",",",".")&amp;"&amp;survey=P%2FDSS2%2Fcolor","Aladin")</f>
        <v>Aladin</v>
      </c>
      <c r="N56" s="2" t="n">
        <v>97</v>
      </c>
      <c r="O56" s="8"/>
      <c r="P56" s="5" t="n">
        <f aca="false">(VALUE(LEFT(I56,2))+VALUE(MID(I56,4,2))/60+(VALUE(MID(I56,7,2))+VALUE(MID(I56,10,2))/100)/3600)*15</f>
        <v>56.75</v>
      </c>
      <c r="Q56" s="5" t="n">
        <f aca="false">IF(MID(I56,13,1)="-",-1,1)*(VALUE(MID(I56,14,2))+VALUE(MID(I56,17,2))/60+(VALUE(MID(I56,20,2))+VALUE(MID(I56,23,1))/10)/3600)</f>
        <v>23.8</v>
      </c>
    </row>
    <row r="57" customFormat="false" ht="15" hidden="false" customHeight="false" outlineLevel="0" collapsed="false">
      <c r="A57" s="2" t="s">
        <v>276</v>
      </c>
      <c r="B57" s="10" t="s">
        <v>251</v>
      </c>
      <c r="C57" s="4" t="s">
        <v>277</v>
      </c>
      <c r="D57" s="4" t="s">
        <v>278</v>
      </c>
      <c r="E57" s="5" t="s">
        <v>82</v>
      </c>
      <c r="F57" s="4" t="s">
        <v>273</v>
      </c>
      <c r="G57" s="2" t="s">
        <v>274</v>
      </c>
      <c r="H57" s="5" t="s">
        <v>24</v>
      </c>
      <c r="I57" s="6" t="s">
        <v>279</v>
      </c>
      <c r="J57" s="2" t="str">
        <f aca="false">CHOOSE(MOD(ROUND(MOD(P57/15-10,24)/2,0),12)+1,"mars","avril","mai","juin","juillet","août","septembre","octobre","novembre","décembre","janvier","février")</f>
        <v>décembre</v>
      </c>
      <c r="K57" s="2" t="n">
        <f aca="false">ROUND(90-ABS(Légende!$B$12-Q57),0)</f>
        <v>64</v>
      </c>
      <c r="L57" s="2" t="n">
        <v>1.5</v>
      </c>
      <c r="M57" s="7" t="str">
        <f aca="false">HYPERLINK("https://aladin.cds.unistra.fr/AladinLite/?target="&amp;SUBSTITUTE(ROUND(P57,4)&amp;"",",",".")&amp;"%20"&amp;IF(Q57&gt;=0,"%2B","")&amp;SUBSTITUTE(ROUND(Q57,4)&amp;"",",",".")&amp;"&amp;fov="&amp;SUBSTITUTE(L57&amp;"",",",".")&amp;"&amp;survey=P%2FDSS2%2Fcolor","Aladin")</f>
        <v>Aladin</v>
      </c>
      <c r="N57" s="2" t="n">
        <v>98</v>
      </c>
      <c r="O57" s="8"/>
      <c r="P57" s="5" t="n">
        <f aca="false">(VALUE(LEFT(I57,2))+VALUE(MID(I57,4,2))/60+(VALUE(MID(I57,7,2))+VALUE(MID(I57,10,2))/100)/3600)*15</f>
        <v>66.5</v>
      </c>
      <c r="Q57" s="5" t="n">
        <f aca="false">IF(MID(I57,13,1)="-",-1,1)*(VALUE(MID(I57,14,2))+VALUE(MID(I57,17,2))/60+(VALUE(MID(I57,20,2))+VALUE(MID(I57,23,1))/10)/3600)</f>
        <v>17.0166666666667</v>
      </c>
    </row>
    <row r="58" customFormat="false" ht="15" hidden="false" customHeight="false" outlineLevel="0" collapsed="false">
      <c r="A58" s="2" t="s">
        <v>280</v>
      </c>
      <c r="B58" s="10" t="s">
        <v>251</v>
      </c>
      <c r="C58" s="4" t="s">
        <v>281</v>
      </c>
      <c r="D58" s="4" t="s">
        <v>282</v>
      </c>
      <c r="E58" s="5" t="s">
        <v>29</v>
      </c>
      <c r="F58" s="4" t="s">
        <v>273</v>
      </c>
      <c r="G58" s="2" t="s">
        <v>274</v>
      </c>
      <c r="H58" s="5" t="s">
        <v>24</v>
      </c>
      <c r="I58" s="6" t="s">
        <v>283</v>
      </c>
      <c r="J58" s="2" t="str">
        <f aca="false">CHOOSE(MOD(ROUND(MOD(P58/15-10,24)/2,0),12)+1,"mars","avril","mai","juin","juillet","août","septembre","octobre","novembre","décembre","janvier","février")</f>
        <v>décembre</v>
      </c>
      <c r="K58" s="2" t="n">
        <f aca="false">ROUND(90-ABS(Légende!$B$12-Q58),0)</f>
        <v>68</v>
      </c>
      <c r="L58" s="2" t="n">
        <v>6</v>
      </c>
      <c r="M58" s="7" t="str">
        <f aca="false">HYPERLINK("https://aladin.cds.unistra.fr/AladinLite/?target="&amp;SUBSTITUTE(ROUND(P58,4)&amp;"",",",".")&amp;"%20"&amp;IF(Q58&gt;=0,"%2B","")&amp;SUBSTITUTE(ROUND(Q58,4)&amp;"",",",".")&amp;"&amp;fov="&amp;SUBSTITUTE(L58&amp;"",",",".")&amp;"&amp;survey=P%2FDSS2%2Fcolor","Aladin")</f>
        <v>Aladin</v>
      </c>
      <c r="N58" s="2" t="n">
        <v>99</v>
      </c>
      <c r="O58" s="8"/>
      <c r="P58" s="5" t="n">
        <f aca="false">(VALUE(LEFT(I58,2))+VALUE(MID(I58,4,2))/60+(VALUE(MID(I58,7,2))+VALUE(MID(I58,10,2))/100)/3600)*15</f>
        <v>65.25</v>
      </c>
      <c r="Q58" s="5" t="n">
        <f aca="false">IF(MID(I58,13,1)="-",-1,1)*(VALUE(MID(I58,14,2))+VALUE(MID(I58,17,2))/60+(VALUE(MID(I58,20,2))+VALUE(MID(I58,23,1))/10)/3600)</f>
        <v>21.0333333333333</v>
      </c>
    </row>
    <row r="59" customFormat="false" ht="15" hidden="false" customHeight="false" outlineLevel="0" collapsed="false">
      <c r="A59" s="2" t="s">
        <v>284</v>
      </c>
      <c r="B59" s="10" t="s">
        <v>251</v>
      </c>
      <c r="C59" s="4" t="s">
        <v>285</v>
      </c>
      <c r="D59" s="4" t="s">
        <v>286</v>
      </c>
      <c r="E59" s="5" t="s">
        <v>29</v>
      </c>
      <c r="F59" s="4" t="s">
        <v>273</v>
      </c>
      <c r="G59" s="2" t="s">
        <v>274</v>
      </c>
      <c r="H59" s="5" t="s">
        <v>36</v>
      </c>
      <c r="I59" s="6" t="s">
        <v>287</v>
      </c>
      <c r="J59" s="2" t="str">
        <f aca="false">CHOOSE(MOD(ROUND(MOD(P59/15-10,24)/2,0),12)+1,"mars","avril","mai","juin","juillet","août","septembre","octobre","novembre","décembre","janvier","février")</f>
        <v>janvier</v>
      </c>
      <c r="K59" s="2" t="n">
        <f aca="false">ROUND(90-ABS(Légende!$B$12-Q59),0)</f>
        <v>69</v>
      </c>
      <c r="L59" s="2" t="n">
        <v>6</v>
      </c>
      <c r="M59" s="7" t="str">
        <f aca="false">HYPERLINK("https://aladin.cds.unistra.fr/AladinLite/?target="&amp;SUBSTITUTE(ROUND(P59,4)&amp;"",",",".")&amp;"%20"&amp;IF(Q59&gt;=0,"%2B","")&amp;SUBSTITUTE(ROUND(Q59,4)&amp;"",",",".")&amp;"&amp;fov="&amp;SUBSTITUTE(L59&amp;"",",",".")&amp;"&amp;survey=P%2FDSS2%2Fcolor","Aladin")</f>
        <v>Aladin</v>
      </c>
      <c r="N59" s="2" t="n">
        <v>100</v>
      </c>
      <c r="O59" s="8"/>
      <c r="P59" s="5" t="n">
        <f aca="false">(VALUE(LEFT(I59,2))+VALUE(MID(I59,4,2))/60+(VALUE(MID(I59,7,2))+VALUE(MID(I59,10,2))/100)/3600)*15</f>
        <v>85.5</v>
      </c>
      <c r="Q59" s="5" t="n">
        <f aca="false">IF(MID(I59,13,1)="-",-1,1)*(VALUE(MID(I59,14,2))+VALUE(MID(I59,17,2))/60+(VALUE(MID(I59,20,2))+VALUE(MID(I59,23,1))/10)/3600)</f>
        <v>21.3666666666667</v>
      </c>
    </row>
    <row r="60" customFormat="false" ht="15" hidden="false" customHeight="false" outlineLevel="0" collapsed="false">
      <c r="A60" s="2" t="s">
        <v>288</v>
      </c>
      <c r="B60" s="10" t="s">
        <v>251</v>
      </c>
      <c r="C60" s="4" t="s">
        <v>289</v>
      </c>
      <c r="D60" s="4" t="s">
        <v>290</v>
      </c>
      <c r="E60" s="5" t="s">
        <v>41</v>
      </c>
      <c r="F60" s="4" t="s">
        <v>273</v>
      </c>
      <c r="G60" s="2" t="s">
        <v>274</v>
      </c>
      <c r="H60" s="5" t="s">
        <v>47</v>
      </c>
      <c r="I60" s="6" t="s">
        <v>291</v>
      </c>
      <c r="J60" s="2" t="str">
        <f aca="false">CHOOSE(MOD(ROUND(MOD(P60/15-10,24)/2,0),12)+1,"mars","avril","mai","juin","juillet","août","septembre","octobre","novembre","décembre","janvier","février")</f>
        <v>décembre</v>
      </c>
      <c r="K60" s="2" t="n">
        <f aca="false">ROUND(90-ABS(Légende!$B$12-Q60),0)</f>
        <v>78</v>
      </c>
      <c r="L60" s="2" t="n">
        <v>0.1</v>
      </c>
      <c r="M60" s="7" t="str">
        <f aca="false">HYPERLINK("https://aladin.cds.unistra.fr/AladinLite/?target="&amp;SUBSTITUTE(ROUND(P60,4)&amp;"",",",".")&amp;"%20"&amp;IF(Q60&gt;=0,"%2B","")&amp;SUBSTITUTE(ROUND(Q60,4)&amp;"",",",".")&amp;"&amp;fov="&amp;SUBSTITUTE(L60&amp;"",",",".")&amp;"&amp;survey=P%2FDSS2%2Fcolor","Aladin")</f>
        <v>Aladin</v>
      </c>
      <c r="N60" s="2" t="n">
        <v>101</v>
      </c>
      <c r="O60" s="8"/>
      <c r="P60" s="5" t="n">
        <f aca="false">(VALUE(LEFT(I60,2))+VALUE(MID(I60,4,2))/60+(VALUE(MID(I60,7,2))+VALUE(MID(I60,10,2))/100)/3600)*15</f>
        <v>62.25</v>
      </c>
      <c r="Q60" s="5" t="n">
        <f aca="false">IF(MID(I60,13,1)="-",-1,1)*(VALUE(MID(I60,14,2))+VALUE(MID(I60,17,2))/60+(VALUE(MID(I60,20,2))+VALUE(MID(I60,23,1))/10)/3600)</f>
        <v>30.7833333333333</v>
      </c>
    </row>
    <row r="61" customFormat="false" ht="15" hidden="false" customHeight="false" outlineLevel="0" collapsed="false">
      <c r="A61" s="2" t="s">
        <v>292</v>
      </c>
      <c r="B61" s="10" t="s">
        <v>251</v>
      </c>
      <c r="C61" s="4" t="s">
        <v>293</v>
      </c>
      <c r="D61" s="4" t="s">
        <v>294</v>
      </c>
      <c r="E61" s="5" t="s">
        <v>29</v>
      </c>
      <c r="F61" s="4" t="s">
        <v>295</v>
      </c>
      <c r="G61" s="2" t="s">
        <v>296</v>
      </c>
      <c r="H61" s="5" t="s">
        <v>24</v>
      </c>
      <c r="I61" s="6" t="s">
        <v>297</v>
      </c>
      <c r="J61" s="2" t="str">
        <f aca="false">CHOOSE(MOD(ROUND(MOD(P61/15-10,24)/2,0),12)+1,"mars","avril","mai","juin","juillet","août","septembre","octobre","novembre","décembre","janvier","février")</f>
        <v>décembre</v>
      </c>
      <c r="K61" s="2" t="n">
        <f aca="false">ROUND(90-ABS(Légende!$B$12-Q61),0)</f>
        <v>83</v>
      </c>
      <c r="L61" s="2" t="n">
        <v>6</v>
      </c>
      <c r="M61" s="7" t="str">
        <f aca="false">HYPERLINK("https://aladin.cds.unistra.fr/AladinLite/?target="&amp;SUBSTITUTE(ROUND(P61,4)&amp;"",",",".")&amp;"%20"&amp;IF(Q61&gt;=0,"%2B","")&amp;SUBSTITUTE(ROUND(Q61,4)&amp;"",",",".")&amp;"&amp;fov="&amp;SUBSTITUTE(L61&amp;"",",",".")&amp;"&amp;survey=P%2FDSS2%2Fcolor","Aladin")</f>
        <v>Aladin</v>
      </c>
      <c r="N61" s="2" t="n">
        <v>102</v>
      </c>
      <c r="O61" s="8"/>
      <c r="P61" s="5" t="n">
        <f aca="false">(VALUE(LEFT(I61,2))+VALUE(MID(I61,4,2))/60+(VALUE(MID(I61,7,2))+VALUE(MID(I61,10,2))/100)/3600)*15</f>
        <v>51</v>
      </c>
      <c r="Q61" s="5" t="n">
        <f aca="false">IF(MID(I61,13,1)="-",-1,1)*(VALUE(MID(I61,14,2))+VALUE(MID(I61,17,2))/60+(VALUE(MID(I61,20,2))+VALUE(MID(I61,23,1))/10)/3600)</f>
        <v>49.8666666666667</v>
      </c>
    </row>
    <row r="62" customFormat="false" ht="23.85" hidden="false" customHeight="false" outlineLevel="0" collapsed="false">
      <c r="A62" s="2" t="s">
        <v>298</v>
      </c>
      <c r="B62" s="10" t="s">
        <v>251</v>
      </c>
      <c r="C62" s="4" t="s">
        <v>299</v>
      </c>
      <c r="D62" s="4" t="s">
        <v>300</v>
      </c>
      <c r="E62" s="5" t="s">
        <v>61</v>
      </c>
      <c r="F62" s="4" t="s">
        <v>295</v>
      </c>
      <c r="G62" s="2" t="s">
        <v>296</v>
      </c>
      <c r="H62" s="5" t="s">
        <v>47</v>
      </c>
      <c r="I62" s="6" t="s">
        <v>301</v>
      </c>
      <c r="J62" s="2" t="str">
        <f aca="false">CHOOSE(MOD(ROUND(MOD(P62/15-10,24)/2,0),12)+1,"mars","avril","mai","juin","juillet","août","septembre","octobre","novembre","décembre","janvier","février")</f>
        <v>décembre</v>
      </c>
      <c r="K62" s="2" t="n">
        <f aca="false">ROUND(90-ABS(Légende!$B$12-Q62),0)</f>
        <v>89</v>
      </c>
      <c r="L62" s="2" t="n">
        <v>0.3</v>
      </c>
      <c r="M62" s="7" t="str">
        <f aca="false">HYPERLINK("https://aladin.cds.unistra.fr/AladinLite/?target="&amp;SUBSTITUTE(ROUND(P62,4)&amp;"",",",".")&amp;"%20"&amp;IF(Q62&gt;=0,"%2B","")&amp;SUBSTITUTE(ROUND(Q62,4)&amp;"",",",".")&amp;"&amp;fov="&amp;SUBSTITUTE(L62&amp;"",",",".")&amp;"&amp;survey=P%2FDSS2%2Fcolor","Aladin")</f>
        <v>Aladin</v>
      </c>
      <c r="N62" s="2" t="n">
        <v>103</v>
      </c>
      <c r="O62" s="8"/>
      <c r="P62" s="5" t="n">
        <f aca="false">(VALUE(LEFT(I62,2))+VALUE(MID(I62,4,2))/60+(VALUE(MID(I62,7,2))+VALUE(MID(I62,10,2))/100)/3600)*15</f>
        <v>49.75</v>
      </c>
      <c r="Q62" s="5" t="n">
        <f aca="false">IF(MID(I62,13,1)="-",-1,1)*(VALUE(MID(I62,14,2))+VALUE(MID(I62,17,2))/60+(VALUE(MID(I62,20,2))+VALUE(MID(I62,23,1))/10)/3600)</f>
        <v>41.5</v>
      </c>
    </row>
    <row r="63" customFormat="false" ht="15" hidden="false" customHeight="false" outlineLevel="0" collapsed="false">
      <c r="A63" s="2" t="s">
        <v>302</v>
      </c>
      <c r="B63" s="10" t="s">
        <v>251</v>
      </c>
      <c r="C63" s="4" t="s">
        <v>303</v>
      </c>
      <c r="D63" s="4" t="s">
        <v>304</v>
      </c>
      <c r="E63" s="5" t="s">
        <v>29</v>
      </c>
      <c r="F63" s="4" t="s">
        <v>305</v>
      </c>
      <c r="G63" s="2" t="s">
        <v>306</v>
      </c>
      <c r="H63" s="5" t="s">
        <v>24</v>
      </c>
      <c r="I63" s="6" t="s">
        <v>307</v>
      </c>
      <c r="J63" s="2" t="str">
        <f aca="false">CHOOSE(MOD(ROUND(MOD(P63/15-10,24)/2,0),12)+1,"mars","avril","mai","juin","juillet","août","septembre","octobre","novembre","décembre","janvier","février")</f>
        <v>décembre</v>
      </c>
      <c r="K63" s="2" t="n">
        <f aca="false">ROUND(90-ABS(Légende!$B$12-Q63),0)</f>
        <v>70</v>
      </c>
      <c r="L63" s="2" t="n">
        <v>6</v>
      </c>
      <c r="M63" s="7" t="str">
        <f aca="false">HYPERLINK("https://aladin.cds.unistra.fr/AladinLite/?target="&amp;SUBSTITUTE(ROUND(P63,4)&amp;"",",",".")&amp;"%20"&amp;IF(Q63&gt;=0,"%2B","")&amp;SUBSTITUTE(ROUND(Q63,4)&amp;"",",",".")&amp;"&amp;fov="&amp;SUBSTITUTE(L63&amp;"",",",".")&amp;"&amp;survey=P%2FDSS2%2Fcolor","Aladin")</f>
        <v>Aladin</v>
      </c>
      <c r="N63" s="2" t="n">
        <v>104</v>
      </c>
      <c r="O63" s="8"/>
      <c r="P63" s="5" t="n">
        <f aca="false">(VALUE(LEFT(I63,2))+VALUE(MID(I63,4,2))/60+(VALUE(MID(I63,7,2))+VALUE(MID(I63,10,2))/100)/3600)*15</f>
        <v>59.25</v>
      </c>
      <c r="Q63" s="5" t="n">
        <f aca="false">IF(MID(I63,13,1)="-",-1,1)*(VALUE(MID(I63,14,2))+VALUE(MID(I63,17,2))/60+(VALUE(MID(I63,20,2))+VALUE(MID(I63,23,1))/10)/3600)</f>
        <v>63.0666666666667</v>
      </c>
    </row>
    <row r="64" customFormat="false" ht="23.85" hidden="false" customHeight="false" outlineLevel="0" collapsed="false">
      <c r="A64" s="2" t="s">
        <v>308</v>
      </c>
      <c r="B64" s="10" t="s">
        <v>251</v>
      </c>
      <c r="C64" s="4" t="s">
        <v>309</v>
      </c>
      <c r="D64" s="4" t="s">
        <v>310</v>
      </c>
      <c r="E64" s="5" t="s">
        <v>82</v>
      </c>
      <c r="F64" s="4" t="s">
        <v>305</v>
      </c>
      <c r="G64" s="2" t="s">
        <v>306</v>
      </c>
      <c r="H64" s="5" t="s">
        <v>36</v>
      </c>
      <c r="I64" s="6" t="s">
        <v>311</v>
      </c>
      <c r="J64" s="2" t="str">
        <f aca="false">CHOOSE(MOD(ROUND(MOD(P64/15-10,24)/2,0),12)+1,"mars","avril","mai","juin","juillet","août","septembre","octobre","novembre","décembre","janvier","février")</f>
        <v>décembre</v>
      </c>
      <c r="K64" s="2" t="n">
        <f aca="false">ROUND(90-ABS(Légende!$B$12-Q64),0)</f>
        <v>70</v>
      </c>
      <c r="L64" s="2" t="n">
        <v>1.5</v>
      </c>
      <c r="M64" s="7" t="str">
        <f aca="false">HYPERLINK("https://aladin.cds.unistra.fr/AladinLite/?target="&amp;SUBSTITUTE(ROUND(P64,4)&amp;"",",",".")&amp;"%20"&amp;IF(Q64&gt;=0,"%2B","")&amp;SUBSTITUTE(ROUND(Q64,4)&amp;"",",",".")&amp;"&amp;fov="&amp;SUBSTITUTE(L64&amp;"",",",".")&amp;"&amp;survey=P%2FDSS2%2Fcolor","Aladin")</f>
        <v>Aladin</v>
      </c>
      <c r="N64" s="2" t="n">
        <v>105</v>
      </c>
      <c r="O64" s="8"/>
      <c r="P64" s="5" t="n">
        <f aca="false">(VALUE(LEFT(I64,2))+VALUE(MID(I64,4,2))/60+(VALUE(MID(I64,7,2))+VALUE(MID(I64,10,2))/100)/3600)*15</f>
        <v>61.75</v>
      </c>
      <c r="Q64" s="5" t="n">
        <f aca="false">IF(MID(I64,13,1)="-",-1,1)*(VALUE(MID(I64,14,2))+VALUE(MID(I64,17,2))/60+(VALUE(MID(I64,20,2))+VALUE(MID(I64,23,1))/10)/3600)</f>
        <v>62.3333333333333</v>
      </c>
    </row>
    <row r="65" customFormat="false" ht="15" hidden="false" customHeight="false" outlineLevel="0" collapsed="false">
      <c r="A65" s="2" t="s">
        <v>312</v>
      </c>
      <c r="B65" s="10" t="s">
        <v>251</v>
      </c>
      <c r="C65" s="4" t="s">
        <v>313</v>
      </c>
      <c r="D65" s="4" t="s">
        <v>314</v>
      </c>
      <c r="E65" s="5" t="s">
        <v>82</v>
      </c>
      <c r="F65" s="4" t="s">
        <v>305</v>
      </c>
      <c r="G65" s="2" t="s">
        <v>306</v>
      </c>
      <c r="H65" s="5" t="s">
        <v>47</v>
      </c>
      <c r="I65" s="6" t="s">
        <v>315</v>
      </c>
      <c r="J65" s="2" t="str">
        <f aca="false">CHOOSE(MOD(ROUND(MOD(P65/15-10,24)/2,0),12)+1,"mars","avril","mai","juin","juillet","août","septembre","octobre","novembre","décembre","janvier","février")</f>
        <v>décembre</v>
      </c>
      <c r="K65" s="2" t="n">
        <f aca="false">ROUND(90-ABS(Légende!$B$12-Q65),0)</f>
        <v>74</v>
      </c>
      <c r="L65" s="2" t="n">
        <v>1.5</v>
      </c>
      <c r="M65" s="7" t="str">
        <f aca="false">HYPERLINK("https://aladin.cds.unistra.fr/AladinLite/?target="&amp;SUBSTITUTE(ROUND(P65,4)&amp;"",",",".")&amp;"%20"&amp;IF(Q65&gt;=0,"%2B","")&amp;SUBSTITUTE(ROUND(Q65,4)&amp;"",",",".")&amp;"&amp;fov="&amp;SUBSTITUTE(L65&amp;"",",",".")&amp;"&amp;survey=P%2FDSS2%2Fcolor","Aladin")</f>
        <v>Aladin</v>
      </c>
      <c r="N65" s="2" t="n">
        <v>106</v>
      </c>
      <c r="O65" s="8"/>
      <c r="P65" s="5" t="n">
        <f aca="false">(VALUE(LEFT(I65,2))+VALUE(MID(I65,4,2))/60+(VALUE(MID(I65,7,2))+VALUE(MID(I65,10,2))/100)/3600)*15</f>
        <v>56.75</v>
      </c>
      <c r="Q65" s="5" t="n">
        <f aca="false">IF(MID(I65,13,1)="-",-1,1)*(VALUE(MID(I65,14,2))+VALUE(MID(I65,17,2))/60+(VALUE(MID(I65,20,2))+VALUE(MID(I65,23,1))/10)/3600)</f>
        <v>59.0833333333333</v>
      </c>
    </row>
    <row r="66" customFormat="false" ht="15" hidden="false" customHeight="false" outlineLevel="0" collapsed="false">
      <c r="A66" s="2" t="s">
        <v>316</v>
      </c>
      <c r="B66" s="10" t="s">
        <v>251</v>
      </c>
      <c r="C66" s="4" t="s">
        <v>317</v>
      </c>
      <c r="D66" s="4"/>
      <c r="E66" s="5" t="s">
        <v>21</v>
      </c>
      <c r="F66" s="4" t="s">
        <v>305</v>
      </c>
      <c r="G66" s="2" t="s">
        <v>306</v>
      </c>
      <c r="H66" s="5" t="s">
        <v>36</v>
      </c>
      <c r="I66" s="6" t="s">
        <v>318</v>
      </c>
      <c r="J66" s="2" t="str">
        <f aca="false">CHOOSE(MOD(ROUND(MOD(P66/15-10,24)/2,0),12)+1,"mars","avril","mai","juin","juillet","août","septembre","octobre","novembre","décembre","janvier","février")</f>
        <v>décembre</v>
      </c>
      <c r="K66" s="2" t="n">
        <f aca="false">ROUND(90-ABS(Légende!$B$12-Q66),0)</f>
        <v>79</v>
      </c>
      <c r="L66" s="2" t="n">
        <v>0.1</v>
      </c>
      <c r="M66" s="7" t="str">
        <f aca="false">HYPERLINK("https://aladin.cds.unistra.fr/AladinLite/?target="&amp;SUBSTITUTE(ROUND(P66,4)&amp;"",",",".")&amp;"%20"&amp;IF(Q66&gt;=0,"%2B","")&amp;SUBSTITUTE(ROUND(Q66,4)&amp;"",",",".")&amp;"&amp;fov="&amp;SUBSTITUTE(L66&amp;"",",",".")&amp;"&amp;survey=P%2FDSS2%2Fcolor","Aladin")</f>
        <v>Aladin</v>
      </c>
      <c r="N66" s="2" t="n">
        <v>107</v>
      </c>
      <c r="O66" s="8"/>
      <c r="P66" s="5" t="n">
        <f aca="false">(VALUE(LEFT(I66,2))+VALUE(MID(I66,4,2))/60+(VALUE(MID(I66,7,2))+VALUE(MID(I66,10,2))/100)/3600)*15</f>
        <v>68</v>
      </c>
      <c r="Q66" s="5" t="n">
        <f aca="false">IF(MID(I66,13,1)="-",-1,1)*(VALUE(MID(I66,14,2))+VALUE(MID(I66,17,2))/60+(VALUE(MID(I66,20,2))+VALUE(MID(I66,23,1))/10)/3600)</f>
        <v>53.9</v>
      </c>
    </row>
    <row r="67" customFormat="false" ht="15" hidden="false" customHeight="false" outlineLevel="0" collapsed="false">
      <c r="A67" s="2" t="s">
        <v>319</v>
      </c>
      <c r="B67" s="10" t="s">
        <v>251</v>
      </c>
      <c r="C67" s="4" t="s">
        <v>320</v>
      </c>
      <c r="D67" s="4"/>
      <c r="E67" s="5" t="s">
        <v>82</v>
      </c>
      <c r="F67" s="4" t="s">
        <v>321</v>
      </c>
      <c r="G67" s="2" t="s">
        <v>322</v>
      </c>
      <c r="H67" s="5" t="s">
        <v>36</v>
      </c>
      <c r="I67" s="6" t="s">
        <v>323</v>
      </c>
      <c r="J67" s="2" t="str">
        <f aca="false">CHOOSE(MOD(ROUND(MOD(P67/15-10,24)/2,0),12)+1,"mars","avril","mai","juin","juillet","août","septembre","octobre","novembre","décembre","janvier","février")</f>
        <v>janvier</v>
      </c>
      <c r="K67" s="2" t="n">
        <f aca="false">ROUND(90-ABS(Légende!$B$12-Q67),0)</f>
        <v>83</v>
      </c>
      <c r="L67" s="2" t="n">
        <v>1.5</v>
      </c>
      <c r="M67" s="7" t="str">
        <f aca="false">HYPERLINK("https://aladin.cds.unistra.fr/AladinLite/?target="&amp;SUBSTITUTE(ROUND(P67,4)&amp;"",",",".")&amp;"%20"&amp;IF(Q67&gt;=0,"%2B","")&amp;SUBSTITUTE(ROUND(Q67,4)&amp;"",",",".")&amp;"&amp;fov="&amp;SUBSTITUTE(L67&amp;"",",",".")&amp;"&amp;survey=P%2FDSS2%2Fcolor","Aladin")</f>
        <v>Aladin</v>
      </c>
      <c r="N67" s="2" t="n">
        <v>108</v>
      </c>
      <c r="O67" s="8"/>
      <c r="P67" s="5" t="n">
        <f aca="false">(VALUE(LEFT(I67,2))+VALUE(MID(I67,4,2))/60+(VALUE(MID(I67,7,2))+VALUE(MID(I67,10,2))/100)/3600)*15</f>
        <v>82</v>
      </c>
      <c r="Q67" s="5" t="n">
        <f aca="false">IF(MID(I67,13,1)="-",-1,1)*(VALUE(MID(I67,14,2))+VALUE(MID(I67,17,2))/60+(VALUE(MID(I67,20,2))+VALUE(MID(I67,23,1))/10)/3600)</f>
        <v>35.3333333333333</v>
      </c>
    </row>
    <row r="68" customFormat="false" ht="15" hidden="false" customHeight="false" outlineLevel="0" collapsed="false">
      <c r="A68" s="2" t="s">
        <v>324</v>
      </c>
      <c r="B68" s="10" t="s">
        <v>251</v>
      </c>
      <c r="C68" s="4" t="s">
        <v>325</v>
      </c>
      <c r="D68" s="4" t="s">
        <v>326</v>
      </c>
      <c r="E68" s="5" t="s">
        <v>29</v>
      </c>
      <c r="F68" s="4" t="s">
        <v>321</v>
      </c>
      <c r="G68" s="2" t="s">
        <v>322</v>
      </c>
      <c r="H68" s="5" t="s">
        <v>24</v>
      </c>
      <c r="I68" s="6" t="s">
        <v>327</v>
      </c>
      <c r="J68" s="2" t="str">
        <f aca="false">CHOOSE(MOD(ROUND(MOD(P68/15-10,24)/2,0),12)+1,"mars","avril","mai","juin","juillet","août","septembre","octobre","novembre","décembre","janvier","février")</f>
        <v>janvier</v>
      </c>
      <c r="K68" s="2" t="n">
        <f aca="false">ROUND(90-ABS(Légende!$B$12-Q68),0)</f>
        <v>82</v>
      </c>
      <c r="L68" s="2" t="n">
        <v>6</v>
      </c>
      <c r="M68" s="7" t="str">
        <f aca="false">HYPERLINK("https://aladin.cds.unistra.fr/AladinLite/?target="&amp;SUBSTITUTE(ROUND(P68,4)&amp;"",",",".")&amp;"%20"&amp;IF(Q68&gt;=0,"%2B","")&amp;SUBSTITUTE(ROUND(Q68,4)&amp;"",",",".")&amp;"&amp;fov="&amp;SUBSTITUTE(L68&amp;"",",",".")&amp;"&amp;survey=P%2FDSS2%2Fcolor","Aladin")</f>
        <v>Aladin</v>
      </c>
      <c r="N68" s="2" t="n">
        <v>109</v>
      </c>
      <c r="O68" s="8"/>
      <c r="P68" s="5" t="n">
        <f aca="false">(VALUE(LEFT(I68,2))+VALUE(MID(I68,4,2))/60+(VALUE(MID(I68,7,2))+VALUE(MID(I68,10,2))/100)/3600)*15</f>
        <v>81.75</v>
      </c>
      <c r="Q68" s="5" t="n">
        <f aca="false">IF(MID(I68,13,1)="-",-1,1)*(VALUE(MID(I68,14,2))+VALUE(MID(I68,17,2))/60+(VALUE(MID(I68,20,2))+VALUE(MID(I68,23,1))/10)/3600)</f>
        <v>34.8833333333333</v>
      </c>
    </row>
    <row r="69" customFormat="false" ht="15" hidden="false" customHeight="false" outlineLevel="0" collapsed="false">
      <c r="A69" s="2" t="s">
        <v>328</v>
      </c>
      <c r="B69" s="10" t="s">
        <v>251</v>
      </c>
      <c r="C69" s="4" t="s">
        <v>329</v>
      </c>
      <c r="D69" s="4" t="s">
        <v>330</v>
      </c>
      <c r="E69" s="5" t="s">
        <v>29</v>
      </c>
      <c r="F69" s="4" t="s">
        <v>321</v>
      </c>
      <c r="G69" s="2" t="s">
        <v>322</v>
      </c>
      <c r="H69" s="5" t="s">
        <v>24</v>
      </c>
      <c r="I69" s="6" t="s">
        <v>331</v>
      </c>
      <c r="J69" s="2" t="str">
        <f aca="false">CHOOSE(MOD(ROUND(MOD(P69/15-10,24)/2,0),12)+1,"mars","avril","mai","juin","juillet","août","septembre","octobre","novembre","décembre","janvier","février")</f>
        <v>janvier</v>
      </c>
      <c r="K69" s="2" t="n">
        <f aca="false">ROUND(90-ABS(Légende!$B$12-Q69),0)</f>
        <v>81</v>
      </c>
      <c r="L69" s="2" t="n">
        <v>6</v>
      </c>
      <c r="M69" s="7" t="str">
        <f aca="false">HYPERLINK("https://aladin.cds.unistra.fr/AladinLite/?target="&amp;SUBSTITUTE(ROUND(P69,4)&amp;"",",",".")&amp;"%20"&amp;IF(Q69&gt;=0,"%2B","")&amp;SUBSTITUTE(ROUND(Q69,4)&amp;"",",",".")&amp;"&amp;fov="&amp;SUBSTITUTE(L69&amp;"",",",".")&amp;"&amp;survey=P%2FDSS2%2Fcolor","Aladin")</f>
        <v>Aladin</v>
      </c>
      <c r="N69" s="2" t="n">
        <v>110</v>
      </c>
      <c r="O69" s="8"/>
      <c r="P69" s="5" t="n">
        <f aca="false">(VALUE(LEFT(I69,2))+VALUE(MID(I69,4,2))/60+(VALUE(MID(I69,7,2))+VALUE(MID(I69,10,2))/100)/3600)*15</f>
        <v>79.75</v>
      </c>
      <c r="Q69" s="5" t="n">
        <f aca="false">IF(MID(I69,13,1)="-",-1,1)*(VALUE(MID(I69,14,2))+VALUE(MID(I69,17,2))/60+(VALUE(MID(I69,20,2))+VALUE(MID(I69,23,1))/10)/3600)</f>
        <v>33.7333333333333</v>
      </c>
    </row>
    <row r="70" customFormat="false" ht="15" hidden="false" customHeight="false" outlineLevel="0" collapsed="false">
      <c r="A70" s="2" t="s">
        <v>332</v>
      </c>
      <c r="B70" s="10" t="s">
        <v>251</v>
      </c>
      <c r="C70" s="4" t="s">
        <v>333</v>
      </c>
      <c r="D70" s="4"/>
      <c r="E70" s="5" t="s">
        <v>82</v>
      </c>
      <c r="F70" s="4" t="s">
        <v>321</v>
      </c>
      <c r="G70" s="2" t="s">
        <v>322</v>
      </c>
      <c r="H70" s="5" t="s">
        <v>36</v>
      </c>
      <c r="I70" s="6" t="s">
        <v>334</v>
      </c>
      <c r="J70" s="2" t="str">
        <f aca="false">CHOOSE(MOD(ROUND(MOD(P70/15-10,24)/2,0),12)+1,"mars","avril","mai","juin","juillet","août","septembre","octobre","novembre","décembre","janvier","février")</f>
        <v>décembre</v>
      </c>
      <c r="K70" s="2" t="n">
        <f aca="false">ROUND(90-ABS(Légende!$B$12-Q70),0)</f>
        <v>89</v>
      </c>
      <c r="L70" s="2" t="n">
        <v>1.5</v>
      </c>
      <c r="M70" s="7" t="str">
        <f aca="false">HYPERLINK("https://aladin.cds.unistra.fr/AladinLite/?target="&amp;SUBSTITUTE(ROUND(P70,4)&amp;"",",",".")&amp;"%20"&amp;IF(Q70&gt;=0,"%2B","")&amp;SUBSTITUTE(ROUND(Q70,4)&amp;"",",",".")&amp;"&amp;fov="&amp;SUBSTITUTE(L70&amp;"",",",".")&amp;"&amp;survey=P%2FDSS2%2Fcolor","Aladin")</f>
        <v>Aladin</v>
      </c>
      <c r="N70" s="2" t="n">
        <v>111</v>
      </c>
      <c r="O70" s="8"/>
      <c r="P70" s="5" t="n">
        <f aca="false">(VALUE(LEFT(I70,2))+VALUE(MID(I70,4,2))/60+(VALUE(MID(I70,7,2))+VALUE(MID(I70,10,2))/100)/3600)*15</f>
        <v>72.75</v>
      </c>
      <c r="Q70" s="5" t="n">
        <f aca="false">IF(MID(I70,13,1)="-",-1,1)*(VALUE(MID(I70,14,2))+VALUE(MID(I70,17,2))/60+(VALUE(MID(I70,20,2))+VALUE(MID(I70,23,1))/10)/3600)</f>
        <v>43.6833333333333</v>
      </c>
    </row>
    <row r="71" customFormat="false" ht="15" hidden="false" customHeight="false" outlineLevel="0" collapsed="false">
      <c r="A71" s="2" t="s">
        <v>335</v>
      </c>
      <c r="B71" s="10" t="s">
        <v>251</v>
      </c>
      <c r="C71" s="4" t="s">
        <v>336</v>
      </c>
      <c r="D71" s="4" t="s">
        <v>337</v>
      </c>
      <c r="E71" s="5" t="s">
        <v>82</v>
      </c>
      <c r="F71" s="4" t="s">
        <v>338</v>
      </c>
      <c r="G71" s="2" t="s">
        <v>339</v>
      </c>
      <c r="H71" s="5" t="s">
        <v>24</v>
      </c>
      <c r="I71" s="6" t="s">
        <v>340</v>
      </c>
      <c r="J71" s="2" t="str">
        <f aca="false">CHOOSE(MOD(ROUND(MOD(P71/15-10,24)/2,0),12)+1,"mars","avril","mai","juin","juillet","août","septembre","octobre","novembre","décembre","janvier","février")</f>
        <v>janvier</v>
      </c>
      <c r="K71" s="2" t="n">
        <f aca="false">ROUND(90-ABS(Légende!$B$12-Q71),0)</f>
        <v>46</v>
      </c>
      <c r="L71" s="2" t="n">
        <v>1.5</v>
      </c>
      <c r="M71" s="7" t="str">
        <f aca="false">HYPERLINK("https://aladin.cds.unistra.fr/AladinLite/?target="&amp;SUBSTITUTE(ROUND(P71,4)&amp;"",",",".")&amp;"%20"&amp;IF(Q71&gt;=0,"%2B","")&amp;SUBSTITUTE(ROUND(Q71,4)&amp;"",",",".")&amp;"&amp;fov="&amp;SUBSTITUTE(L71&amp;"",",",".")&amp;"&amp;survey=P%2FDSS2%2Fcolor","Aladin")</f>
        <v>Aladin</v>
      </c>
      <c r="N71" s="2" t="n">
        <v>112</v>
      </c>
      <c r="O71" s="8"/>
      <c r="P71" s="5" t="n">
        <f aca="false">(VALUE(LEFT(I71,2))+VALUE(MID(I71,4,2))/60+(VALUE(MID(I71,7,2))+VALUE(MID(I71,10,2))/100)/3600)*15</f>
        <v>84</v>
      </c>
      <c r="Q71" s="5" t="n">
        <f aca="false">IF(MID(I71,13,1)="-",-1,1)*(VALUE(MID(I71,14,2))+VALUE(MID(I71,17,2))/60+(VALUE(MID(I71,20,2))+VALUE(MID(I71,23,1))/10)/3600)</f>
        <v>-1</v>
      </c>
    </row>
    <row r="72" customFormat="false" ht="15" hidden="false" customHeight="false" outlineLevel="0" collapsed="false">
      <c r="A72" s="2" t="s">
        <v>341</v>
      </c>
      <c r="B72" s="10" t="s">
        <v>251</v>
      </c>
      <c r="C72" s="4" t="s">
        <v>342</v>
      </c>
      <c r="D72" s="4" t="s">
        <v>343</v>
      </c>
      <c r="E72" s="5" t="s">
        <v>21</v>
      </c>
      <c r="F72" s="4" t="s">
        <v>338</v>
      </c>
      <c r="G72" s="2" t="s">
        <v>339</v>
      </c>
      <c r="H72" s="5" t="s">
        <v>36</v>
      </c>
      <c r="I72" s="6" t="s">
        <v>344</v>
      </c>
      <c r="J72" s="2" t="str">
        <f aca="false">CHOOSE(MOD(ROUND(MOD(P72/15-10,24)/2,0),12)+1,"mars","avril","mai","juin","juillet","août","septembre","octobre","novembre","décembre","janvier","février")</f>
        <v>janvier</v>
      </c>
      <c r="K72" s="2" t="n">
        <f aca="false">ROUND(90-ABS(Légende!$B$12-Q72),0)</f>
        <v>45</v>
      </c>
      <c r="L72" s="2" t="n">
        <v>0.1</v>
      </c>
      <c r="M72" s="7" t="str">
        <f aca="false">HYPERLINK("https://aladin.cds.unistra.fr/AladinLite/?target="&amp;SUBSTITUTE(ROUND(P72,4)&amp;"",",",".")&amp;"%20"&amp;IF(Q72&gt;=0,"%2B","")&amp;SUBSTITUTE(ROUND(Q72,4)&amp;"",",",".")&amp;"&amp;fov="&amp;SUBSTITUTE(L72&amp;"",",",".")&amp;"&amp;survey=P%2FDSS2%2Fcolor","Aladin")</f>
        <v>Aladin</v>
      </c>
      <c r="N72" s="2" t="n">
        <v>113</v>
      </c>
      <c r="O72" s="8"/>
      <c r="P72" s="5" t="n">
        <f aca="false">(VALUE(LEFT(I72,2))+VALUE(MID(I72,4,2))/60+(VALUE(MID(I72,7,2))+VALUE(MID(I72,10,2))/100)/3600)*15</f>
        <v>84.5</v>
      </c>
      <c r="Q72" s="5" t="n">
        <f aca="false">IF(MID(I72,13,1)="-",-1,1)*(VALUE(MID(I72,14,2))+VALUE(MID(I72,17,2))/60+(VALUE(MID(I72,20,2))+VALUE(MID(I72,23,1))/10)/3600)</f>
        <v>-2.6</v>
      </c>
    </row>
    <row r="73" customFormat="false" ht="15" hidden="false" customHeight="false" outlineLevel="0" collapsed="false">
      <c r="A73" s="2" t="s">
        <v>345</v>
      </c>
      <c r="B73" s="10" t="s">
        <v>251</v>
      </c>
      <c r="C73" s="4" t="s">
        <v>346</v>
      </c>
      <c r="D73" s="4" t="s">
        <v>347</v>
      </c>
      <c r="E73" s="5" t="s">
        <v>21</v>
      </c>
      <c r="F73" s="4" t="s">
        <v>338</v>
      </c>
      <c r="G73" s="2" t="s">
        <v>339</v>
      </c>
      <c r="H73" s="5" t="s">
        <v>36</v>
      </c>
      <c r="I73" s="6" t="s">
        <v>348</v>
      </c>
      <c r="J73" s="2" t="str">
        <f aca="false">CHOOSE(MOD(ROUND(MOD(P73/15-10,24)/2,0),12)+1,"mars","avril","mai","juin","juillet","août","septembre","octobre","novembre","décembre","janvier","février")</f>
        <v>janvier</v>
      </c>
      <c r="K73" s="2" t="n">
        <f aca="false">ROUND(90-ABS(Légende!$B$12-Q73),0)</f>
        <v>39</v>
      </c>
      <c r="L73" s="2" t="n">
        <v>0.1</v>
      </c>
      <c r="M73" s="7" t="str">
        <f aca="false">HYPERLINK("https://aladin.cds.unistra.fr/AladinLite/?target="&amp;SUBSTITUTE(ROUND(P73,4)&amp;"",",",".")&amp;"%20"&amp;IF(Q73&gt;=0,"%2B","")&amp;SUBSTITUTE(ROUND(Q73,4)&amp;"",",",".")&amp;"&amp;fov="&amp;SUBSTITUTE(L73&amp;"",",",".")&amp;"&amp;survey=P%2FDSS2%2Fcolor","Aladin")</f>
        <v>Aladin</v>
      </c>
      <c r="N73" s="2" t="n">
        <v>114</v>
      </c>
      <c r="O73" s="8"/>
      <c r="P73" s="5" t="n">
        <f aca="false">(VALUE(LEFT(I73,2))+VALUE(MID(I73,4,2))/60+(VALUE(MID(I73,7,2))+VALUE(MID(I73,10,2))/100)/3600)*15</f>
        <v>78.5</v>
      </c>
      <c r="Q73" s="5" t="n">
        <f aca="false">IF(MID(I73,13,1)="-",-1,1)*(VALUE(MID(I73,14,2))+VALUE(MID(I73,17,2))/60+(VALUE(MID(I73,20,2))+VALUE(MID(I73,23,1))/10)/3600)</f>
        <v>-8.2</v>
      </c>
    </row>
    <row r="74" customFormat="false" ht="15" hidden="false" customHeight="false" outlineLevel="0" collapsed="false">
      <c r="A74" s="2" t="s">
        <v>349</v>
      </c>
      <c r="B74" s="10" t="s">
        <v>251</v>
      </c>
      <c r="C74" s="4" t="s">
        <v>350</v>
      </c>
      <c r="D74" s="4" t="s">
        <v>351</v>
      </c>
      <c r="E74" s="5" t="s">
        <v>21</v>
      </c>
      <c r="F74" s="4" t="s">
        <v>338</v>
      </c>
      <c r="G74" s="2" t="s">
        <v>339</v>
      </c>
      <c r="H74" s="5" t="s">
        <v>47</v>
      </c>
      <c r="I74" s="6" t="s">
        <v>352</v>
      </c>
      <c r="J74" s="2" t="str">
        <f aca="false">CHOOSE(MOD(ROUND(MOD(P74/15-10,24)/2,0),12)+1,"mars","avril","mai","juin","juillet","août","septembre","octobre","novembre","décembre","janvier","février")</f>
        <v>janvier</v>
      </c>
      <c r="K74" s="2" t="n">
        <f aca="false">ROUND(90-ABS(Légende!$B$12-Q74),0)</f>
        <v>42</v>
      </c>
      <c r="L74" s="2" t="n">
        <v>0.1</v>
      </c>
      <c r="M74" s="7" t="str">
        <f aca="false">HYPERLINK("https://aladin.cds.unistra.fr/AladinLite/?target="&amp;SUBSTITUTE(ROUND(P74,4)&amp;"",",",".")&amp;"%20"&amp;IF(Q74&gt;=0,"%2B","")&amp;SUBSTITUTE(ROUND(Q74,4)&amp;"",",",".")&amp;"&amp;fov="&amp;SUBSTITUTE(L74&amp;"",",",".")&amp;"&amp;survey=P%2FDSS2%2Fcolor","Aladin")</f>
        <v>Aladin</v>
      </c>
      <c r="N74" s="2" t="n">
        <v>115</v>
      </c>
      <c r="O74" s="8"/>
      <c r="P74" s="5" t="n">
        <f aca="false">(VALUE(LEFT(I74,2))+VALUE(MID(I74,4,2))/60+(VALUE(MID(I74,7,2))+VALUE(MID(I74,10,2))/100)/3600)*15</f>
        <v>83.75</v>
      </c>
      <c r="Q74" s="5" t="n">
        <f aca="false">IF(MID(I74,13,1)="-",-1,1)*(VALUE(MID(I74,14,2))+VALUE(MID(I74,17,2))/60+(VALUE(MID(I74,20,2))+VALUE(MID(I74,23,1))/10)/3600)</f>
        <v>-5.38333333333333</v>
      </c>
    </row>
    <row r="75" customFormat="false" ht="15" hidden="false" customHeight="false" outlineLevel="0" collapsed="false">
      <c r="A75" s="2" t="s">
        <v>353</v>
      </c>
      <c r="B75" s="10" t="s">
        <v>251</v>
      </c>
      <c r="C75" s="4" t="s">
        <v>354</v>
      </c>
      <c r="D75" s="4" t="s">
        <v>355</v>
      </c>
      <c r="E75" s="5" t="s">
        <v>46</v>
      </c>
      <c r="F75" s="4" t="s">
        <v>338</v>
      </c>
      <c r="G75" s="2" t="s">
        <v>339</v>
      </c>
      <c r="H75" s="5" t="s">
        <v>36</v>
      </c>
      <c r="I75" s="6" t="s">
        <v>356</v>
      </c>
      <c r="J75" s="2" t="str">
        <f aca="false">CHOOSE(MOD(ROUND(MOD(P75/15-10,24)/2,0),12)+1,"mars","avril","mai","juin","juillet","août","septembre","octobre","novembre","décembre","janvier","février")</f>
        <v>janvier</v>
      </c>
      <c r="K75" s="2" t="n">
        <f aca="false">ROUND(90-ABS(Légende!$B$12-Q75),0)</f>
        <v>42</v>
      </c>
      <c r="L75" s="2" t="n">
        <v>1</v>
      </c>
      <c r="M75" s="7" t="str">
        <f aca="false">HYPERLINK("https://aladin.cds.unistra.fr/AladinLite/?target="&amp;SUBSTITUTE(ROUND(P75,4)&amp;"",",",".")&amp;"%20"&amp;IF(Q75&gt;=0,"%2B","")&amp;SUBSTITUTE(ROUND(Q75,4)&amp;"",",",".")&amp;"&amp;fov="&amp;SUBSTITUTE(L75&amp;"",",",".")&amp;"&amp;survey=P%2FDSS2%2Fcolor","Aladin")</f>
        <v>Aladin</v>
      </c>
      <c r="N75" s="2" t="n">
        <v>116</v>
      </c>
      <c r="O75" s="8"/>
      <c r="P75" s="5" t="n">
        <f aca="false">(VALUE(LEFT(I75,2))+VALUE(MID(I75,4,2))/60+(VALUE(MID(I75,7,2))+VALUE(MID(I75,10,2))/100)/3600)*15</f>
        <v>83.75</v>
      </c>
      <c r="Q75" s="5" t="n">
        <f aca="false">IF(MID(I75,13,1)="-",-1,1)*(VALUE(MID(I75,14,2))+VALUE(MID(I75,17,2))/60+(VALUE(MID(I75,20,2))+VALUE(MID(I75,23,1))/10)/3600)</f>
        <v>-5.26666666666667</v>
      </c>
    </row>
    <row r="76" customFormat="false" ht="15" hidden="false" customHeight="false" outlineLevel="0" collapsed="false">
      <c r="A76" s="2" t="s">
        <v>357</v>
      </c>
      <c r="B76" s="10" t="s">
        <v>251</v>
      </c>
      <c r="C76" s="4" t="s">
        <v>358</v>
      </c>
      <c r="D76" s="4" t="s">
        <v>359</v>
      </c>
      <c r="E76" s="5" t="s">
        <v>46</v>
      </c>
      <c r="F76" s="4" t="s">
        <v>338</v>
      </c>
      <c r="G76" s="2" t="s">
        <v>339</v>
      </c>
      <c r="H76" s="5" t="s">
        <v>47</v>
      </c>
      <c r="I76" s="6" t="s">
        <v>360</v>
      </c>
      <c r="J76" s="2" t="str">
        <f aca="false">CHOOSE(MOD(ROUND(MOD(P76/15-10,24)/2,0),12)+1,"mars","avril","mai","juin","juillet","août","septembre","octobre","novembre","décembre","janvier","février")</f>
        <v>janvier</v>
      </c>
      <c r="K76" s="2" t="n">
        <f aca="false">ROUND(90-ABS(Légende!$B$12-Q76),0)</f>
        <v>41</v>
      </c>
      <c r="L76" s="2" t="n">
        <v>1</v>
      </c>
      <c r="M76" s="7" t="str">
        <f aca="false">HYPERLINK("https://aladin.cds.unistra.fr/AladinLite/?target="&amp;SUBSTITUTE(ROUND(P76,4)&amp;"",",",".")&amp;"%20"&amp;IF(Q76&gt;=0,"%2B","")&amp;SUBSTITUTE(ROUND(Q76,4)&amp;"",",",".")&amp;"&amp;fov="&amp;SUBSTITUTE(L76&amp;"",",",".")&amp;"&amp;survey=P%2FDSS2%2Fcolor","Aladin")</f>
        <v>Aladin</v>
      </c>
      <c r="N76" s="2" t="n">
        <v>117</v>
      </c>
      <c r="O76" s="8"/>
      <c r="P76" s="5" t="n">
        <f aca="false">(VALUE(LEFT(I76,2))+VALUE(MID(I76,4,2))/60+(VALUE(MID(I76,7,2))+VALUE(MID(I76,10,2))/100)/3600)*15</f>
        <v>84</v>
      </c>
      <c r="Q76" s="5" t="n">
        <f aca="false">IF(MID(I76,13,1)="-",-1,1)*(VALUE(MID(I76,14,2))+VALUE(MID(I76,17,2))/60+(VALUE(MID(I76,20,2))+VALUE(MID(I76,23,1))/10)/3600)</f>
        <v>-6.71666666666667</v>
      </c>
    </row>
    <row r="77" customFormat="false" ht="15" hidden="false" customHeight="false" outlineLevel="0" collapsed="false">
      <c r="A77" s="2" t="s">
        <v>361</v>
      </c>
      <c r="B77" s="10" t="s">
        <v>251</v>
      </c>
      <c r="C77" s="4" t="s">
        <v>362</v>
      </c>
      <c r="D77" s="4" t="s">
        <v>363</v>
      </c>
      <c r="E77" s="5" t="s">
        <v>82</v>
      </c>
      <c r="F77" s="4" t="s">
        <v>338</v>
      </c>
      <c r="G77" s="2" t="s">
        <v>339</v>
      </c>
      <c r="H77" s="5" t="s">
        <v>36</v>
      </c>
      <c r="I77" s="6" t="s">
        <v>364</v>
      </c>
      <c r="J77" s="2" t="str">
        <f aca="false">CHOOSE(MOD(ROUND(MOD(P77/15-10,24)/2,0),12)+1,"mars","avril","mai","juin","juillet","août","septembre","octobre","novembre","décembre","janvier","février")</f>
        <v>janvier</v>
      </c>
      <c r="K77" s="2" t="n">
        <f aca="false">ROUND(90-ABS(Légende!$B$12-Q77),0)</f>
        <v>61</v>
      </c>
      <c r="L77" s="2" t="n">
        <v>1.5</v>
      </c>
      <c r="M77" s="7" t="str">
        <f aca="false">HYPERLINK("https://aladin.cds.unistra.fr/AladinLite/?target="&amp;SUBSTITUTE(ROUND(P77,4)&amp;"",",",".")&amp;"%20"&amp;IF(Q77&gt;=0,"%2B","")&amp;SUBSTITUTE(ROUND(Q77,4)&amp;"",",",".")&amp;"&amp;fov="&amp;SUBSTITUTE(L77&amp;"",",",".")&amp;"&amp;survey=P%2FDSS2%2Fcolor","Aladin")</f>
        <v>Aladin</v>
      </c>
      <c r="N77" s="2" t="n">
        <v>118</v>
      </c>
      <c r="O77" s="8"/>
      <c r="P77" s="5" t="n">
        <f aca="false">(VALUE(LEFT(I77,2))+VALUE(MID(I77,4,2))/60+(VALUE(MID(I77,7,2))+VALUE(MID(I77,10,2))/100)/3600)*15</f>
        <v>92</v>
      </c>
      <c r="Q77" s="5" t="n">
        <f aca="false">IF(MID(I77,13,1)="-",-1,1)*(VALUE(MID(I77,14,2))+VALUE(MID(I77,17,2))/60+(VALUE(MID(I77,20,2))+VALUE(MID(I77,23,1))/10)/3600)</f>
        <v>13.9666666666667</v>
      </c>
    </row>
    <row r="78" customFormat="false" ht="15" hidden="false" customHeight="false" outlineLevel="0" collapsed="false">
      <c r="A78" s="2" t="s">
        <v>365</v>
      </c>
      <c r="B78" s="10" t="s">
        <v>251</v>
      </c>
      <c r="C78" s="4" t="s">
        <v>366</v>
      </c>
      <c r="D78" s="4" t="s">
        <v>367</v>
      </c>
      <c r="E78" s="5" t="s">
        <v>82</v>
      </c>
      <c r="F78" s="4" t="s">
        <v>338</v>
      </c>
      <c r="G78" s="2" t="s">
        <v>339</v>
      </c>
      <c r="H78" s="5" t="s">
        <v>24</v>
      </c>
      <c r="I78" s="6" t="s">
        <v>368</v>
      </c>
      <c r="J78" s="2" t="str">
        <f aca="false">CHOOSE(MOD(ROUND(MOD(P78/15-10,24)/2,0),12)+1,"mars","avril","mai","juin","juillet","août","septembre","octobre","novembre","décembre","janvier","février")</f>
        <v>janvier</v>
      </c>
      <c r="K78" s="2" t="n">
        <f aca="false">ROUND(90-ABS(Légende!$B$12-Q78),0)</f>
        <v>57</v>
      </c>
      <c r="L78" s="2" t="n">
        <v>1.5</v>
      </c>
      <c r="M78" s="7" t="str">
        <f aca="false">HYPERLINK("https://aladin.cds.unistra.fr/AladinLite/?target="&amp;SUBSTITUTE(ROUND(P78,4)&amp;"",",",".")&amp;"%20"&amp;IF(Q78&gt;=0,"%2B","")&amp;SUBSTITUTE(ROUND(Q78,4)&amp;"",",",".")&amp;"&amp;fov="&amp;SUBSTITUTE(L78&amp;"",",",".")&amp;"&amp;survey=P%2FDSS2%2Fcolor","Aladin")</f>
        <v>Aladin</v>
      </c>
      <c r="N78" s="2" t="n">
        <v>119</v>
      </c>
      <c r="O78" s="8"/>
      <c r="P78" s="5" t="n">
        <f aca="false">(VALUE(LEFT(I78,2))+VALUE(MID(I78,4,2))/60+(VALUE(MID(I78,7,2))+VALUE(MID(I78,10,2))/100)/3600)*15</f>
        <v>83.75</v>
      </c>
      <c r="Q78" s="5" t="n">
        <f aca="false">IF(MID(I78,13,1)="-",-1,1)*(VALUE(MID(I78,14,2))+VALUE(MID(I78,17,2))/60+(VALUE(MID(I78,20,2))+VALUE(MID(I78,23,1))/10)/3600)</f>
        <v>9.93333333333333</v>
      </c>
    </row>
    <row r="79" customFormat="false" ht="15" hidden="false" customHeight="false" outlineLevel="0" collapsed="false">
      <c r="A79" s="2" t="s">
        <v>369</v>
      </c>
      <c r="B79" s="10" t="s">
        <v>251</v>
      </c>
      <c r="C79" s="4" t="s">
        <v>370</v>
      </c>
      <c r="D79" s="4" t="s">
        <v>371</v>
      </c>
      <c r="E79" s="5" t="s">
        <v>46</v>
      </c>
      <c r="F79" s="4" t="s">
        <v>338</v>
      </c>
      <c r="G79" s="2" t="s">
        <v>339</v>
      </c>
      <c r="H79" s="5" t="s">
        <v>47</v>
      </c>
      <c r="I79" s="6" t="s">
        <v>372</v>
      </c>
      <c r="J79" s="2" t="str">
        <f aca="false">CHOOSE(MOD(ROUND(MOD(P79/15-10,24)/2,0),12)+1,"mars","avril","mai","juin","juillet","août","septembre","octobre","novembre","décembre","janvier","février")</f>
        <v>janvier</v>
      </c>
      <c r="K79" s="2" t="n">
        <f aca="false">ROUND(90-ABS(Légende!$B$12-Q79),0)</f>
        <v>42</v>
      </c>
      <c r="L79" s="2" t="n">
        <v>1</v>
      </c>
      <c r="M79" s="7" t="str">
        <f aca="false">HYPERLINK("https://aladin.cds.unistra.fr/AladinLite/?target="&amp;SUBSTITUTE(ROUND(P79,4)&amp;"",",",".")&amp;"%20"&amp;IF(Q79&gt;=0,"%2B","")&amp;SUBSTITUTE(ROUND(Q79,4)&amp;"",",",".")&amp;"&amp;fov="&amp;SUBSTITUTE(L79&amp;"",",",".")&amp;"&amp;survey=P%2FDSS2%2Fcolor","Aladin")</f>
        <v>Aladin</v>
      </c>
      <c r="N79" s="2" t="n">
        <v>120</v>
      </c>
      <c r="O79" s="8"/>
      <c r="P79" s="5" t="n">
        <f aca="false">(VALUE(LEFT(I79,2))+VALUE(MID(I79,4,2))/60+(VALUE(MID(I79,7,2))+VALUE(MID(I79,10,2))/100)/3600)*15</f>
        <v>83.75</v>
      </c>
      <c r="Q79" s="5" t="n">
        <f aca="false">IF(MID(I79,13,1)="-",-1,1)*(VALUE(MID(I79,14,2))+VALUE(MID(I79,17,2))/60+(VALUE(MID(I79,20,2))+VALUE(MID(I79,23,1))/10)/3600)</f>
        <v>-4.85</v>
      </c>
    </row>
    <row r="80" customFormat="false" ht="15" hidden="false" customHeight="false" outlineLevel="0" collapsed="false">
      <c r="A80" s="2" t="s">
        <v>373</v>
      </c>
      <c r="B80" s="10" t="s">
        <v>251</v>
      </c>
      <c r="C80" s="4" t="s">
        <v>374</v>
      </c>
      <c r="D80" s="4" t="s">
        <v>375</v>
      </c>
      <c r="E80" s="5" t="s">
        <v>46</v>
      </c>
      <c r="F80" s="4" t="s">
        <v>338</v>
      </c>
      <c r="G80" s="2" t="s">
        <v>339</v>
      </c>
      <c r="H80" s="5" t="s">
        <v>47</v>
      </c>
      <c r="I80" s="6" t="s">
        <v>376</v>
      </c>
      <c r="J80" s="2" t="str">
        <f aca="false">CHOOSE(MOD(ROUND(MOD(P80/15-10,24)/2,0),12)+1,"mars","avril","mai","juin","juillet","août","septembre","octobre","novembre","décembre","janvier","février")</f>
        <v>janvier</v>
      </c>
      <c r="K80" s="2" t="n">
        <f aca="false">ROUND(90-ABS(Légende!$B$12-Q80),0)</f>
        <v>45</v>
      </c>
      <c r="L80" s="2" t="n">
        <v>1</v>
      </c>
      <c r="M80" s="7" t="str">
        <f aca="false">HYPERLINK("https://aladin.cds.unistra.fr/AladinLite/?target="&amp;SUBSTITUTE(ROUND(P80,4)&amp;"",",",".")&amp;"%20"&amp;IF(Q80&gt;=0,"%2B","")&amp;SUBSTITUTE(ROUND(Q80,4)&amp;"",",",".")&amp;"&amp;fov="&amp;SUBSTITUTE(L80&amp;"",",",".")&amp;"&amp;survey=P%2FDSS2%2Fcolor","Aladin")</f>
        <v>Aladin</v>
      </c>
      <c r="N80" s="2" t="n">
        <v>121</v>
      </c>
      <c r="O80" s="8"/>
      <c r="P80" s="5" t="n">
        <f aca="false">(VALUE(LEFT(I80,2))+VALUE(MID(I80,4,2))/60+(VALUE(MID(I80,7,2))+VALUE(MID(I80,10,2))/100)/3600)*15</f>
        <v>85.25</v>
      </c>
      <c r="Q80" s="5" t="n">
        <f aca="false">IF(MID(I80,13,1)="-",-1,1)*(VALUE(MID(I80,14,2))+VALUE(MID(I80,17,2))/60+(VALUE(MID(I80,20,2))+VALUE(MID(I80,23,1))/10)/3600)</f>
        <v>-1.85</v>
      </c>
    </row>
    <row r="81" customFormat="false" ht="15" hidden="false" customHeight="false" outlineLevel="0" collapsed="false">
      <c r="A81" s="2" t="s">
        <v>377</v>
      </c>
      <c r="B81" s="10" t="s">
        <v>251</v>
      </c>
      <c r="C81" s="4" t="s">
        <v>378</v>
      </c>
      <c r="D81" s="4" t="s">
        <v>379</v>
      </c>
      <c r="E81" s="5" t="s">
        <v>41</v>
      </c>
      <c r="F81" s="4" t="s">
        <v>338</v>
      </c>
      <c r="G81" s="2" t="s">
        <v>339</v>
      </c>
      <c r="H81" s="5" t="s">
        <v>47</v>
      </c>
      <c r="I81" s="6" t="s">
        <v>380</v>
      </c>
      <c r="J81" s="2" t="str">
        <f aca="false">CHOOSE(MOD(ROUND(MOD(P81/15-10,24)/2,0),12)+1,"mars","avril","mai","juin","juillet","août","septembre","octobre","novembre","décembre","janvier","février")</f>
        <v>janvier</v>
      </c>
      <c r="K81" s="2" t="n">
        <f aca="false">ROUND(90-ABS(Légende!$B$12-Q81),0)</f>
        <v>48</v>
      </c>
      <c r="L81" s="2" t="n">
        <v>0.1</v>
      </c>
      <c r="M81" s="7" t="str">
        <f aca="false">HYPERLINK("https://aladin.cds.unistra.fr/AladinLite/?target="&amp;SUBSTITUTE(ROUND(P81,4)&amp;"",",",".")&amp;"%20"&amp;IF(Q81&gt;=0,"%2B","")&amp;SUBSTITUTE(ROUND(Q81,4)&amp;"",",",".")&amp;"&amp;fov="&amp;SUBSTITUTE(L81&amp;"",",",".")&amp;"&amp;survey=P%2FDSS2%2Fcolor","Aladin")</f>
        <v>Aladin</v>
      </c>
      <c r="N81" s="2" t="n">
        <v>122</v>
      </c>
      <c r="O81" s="8"/>
      <c r="P81" s="5" t="n">
        <f aca="false">(VALUE(LEFT(I81,2))+VALUE(MID(I81,4,2))/60+(VALUE(MID(I81,7,2))+VALUE(MID(I81,10,2))/100)/3600)*15</f>
        <v>90.5</v>
      </c>
      <c r="Q81" s="5" t="n">
        <f aca="false">IF(MID(I81,13,1)="-",-1,1)*(VALUE(MID(I81,14,2))+VALUE(MID(I81,17,2))/60+(VALUE(MID(I81,20,2))+VALUE(MID(I81,23,1))/10)/3600)</f>
        <v>0.65</v>
      </c>
    </row>
    <row r="82" customFormat="false" ht="15" hidden="false" customHeight="false" outlineLevel="0" collapsed="false">
      <c r="A82" s="2" t="s">
        <v>381</v>
      </c>
      <c r="B82" s="10" t="s">
        <v>251</v>
      </c>
      <c r="C82" s="4" t="s">
        <v>382</v>
      </c>
      <c r="D82" s="4" t="s">
        <v>383</v>
      </c>
      <c r="E82" s="5" t="s">
        <v>384</v>
      </c>
      <c r="F82" s="4" t="s">
        <v>385</v>
      </c>
      <c r="G82" s="2" t="s">
        <v>386</v>
      </c>
      <c r="H82" s="5" t="s">
        <v>36</v>
      </c>
      <c r="I82" s="6" t="s">
        <v>387</v>
      </c>
      <c r="J82" s="2" t="str">
        <f aca="false">CHOOSE(MOD(ROUND(MOD(P82/15-10,24)/2,0),12)+1,"mars","avril","mai","juin","juillet","août","septembre","octobre","novembre","décembre","janvier","février")</f>
        <v>décembre</v>
      </c>
      <c r="K82" s="2" t="n">
        <f aca="false">ROUND(90-ABS(Légende!$B$12-Q82),0)</f>
        <v>33</v>
      </c>
      <c r="L82" s="2" t="n">
        <v>0.5</v>
      </c>
      <c r="M82" s="7" t="str">
        <f aca="false">HYPERLINK("https://aladin.cds.unistra.fr/AladinLite/?target="&amp;SUBSTITUTE(ROUND(P82,4)&amp;"",",",".")&amp;"%20"&amp;IF(Q82&gt;=0,"%2B","")&amp;SUBSTITUTE(ROUND(Q82,4)&amp;"",",",".")&amp;"&amp;fov="&amp;SUBSTITUTE(L82&amp;"",",",".")&amp;"&amp;survey=P%2FDSS2%2Fcolor","Aladin")</f>
        <v>Aladin</v>
      </c>
      <c r="N82" s="2" t="n">
        <v>123</v>
      </c>
      <c r="O82" s="8"/>
      <c r="P82" s="5" t="n">
        <f aca="false">(VALUE(LEFT(I82,2))+VALUE(MID(I82,4,2))/60+(VALUE(MID(I82,7,2))+VALUE(MID(I82,10,2))/100)/3600)*15</f>
        <v>74.75</v>
      </c>
      <c r="Q82" s="5" t="n">
        <f aca="false">IF(MID(I82,13,1)="-",-1,1)*(VALUE(MID(I82,14,2))+VALUE(MID(I82,17,2))/60+(VALUE(MID(I82,20,2))+VALUE(MID(I82,23,1))/10)/3600)</f>
        <v>-14.8</v>
      </c>
    </row>
    <row r="83" customFormat="false" ht="23.85" hidden="false" customHeight="false" outlineLevel="0" collapsed="false">
      <c r="A83" s="2" t="s">
        <v>388</v>
      </c>
      <c r="B83" s="10" t="s">
        <v>251</v>
      </c>
      <c r="C83" s="4" t="s">
        <v>389</v>
      </c>
      <c r="D83" s="4" t="s">
        <v>390</v>
      </c>
      <c r="E83" s="5" t="s">
        <v>21</v>
      </c>
      <c r="F83" s="4" t="s">
        <v>391</v>
      </c>
      <c r="G83" s="2" t="s">
        <v>392</v>
      </c>
      <c r="H83" s="5" t="s">
        <v>36</v>
      </c>
      <c r="I83" s="6" t="s">
        <v>393</v>
      </c>
      <c r="J83" s="2" t="str">
        <f aca="false">CHOOSE(MOD(ROUND(MOD(P83/15-10,24)/2,0),12)+1,"mars","avril","mai","juin","juillet","août","septembre","octobre","novembre","décembre","janvier","février")</f>
        <v>janvier</v>
      </c>
      <c r="K83" s="2" t="n">
        <f aca="false">ROUND(90-ABS(Légende!$B$12-Q83),0)</f>
        <v>31</v>
      </c>
      <c r="L83" s="2" t="n">
        <v>0.1</v>
      </c>
      <c r="M83" s="7" t="str">
        <f aca="false">HYPERLINK("https://aladin.cds.unistra.fr/AladinLite/?target="&amp;SUBSTITUTE(ROUND(P83,4)&amp;"",",",".")&amp;"%20"&amp;IF(Q83&gt;=0,"%2B","")&amp;SUBSTITUTE(ROUND(Q83,4)&amp;"",",",".")&amp;"&amp;fov="&amp;SUBSTITUTE(L83&amp;"",",",".")&amp;"&amp;survey=P%2FDSS2%2Fcolor","Aladin")</f>
        <v>Aladin</v>
      </c>
      <c r="N83" s="2" t="n">
        <v>124</v>
      </c>
      <c r="O83" s="8"/>
      <c r="P83" s="5" t="n">
        <f aca="false">(VALUE(LEFT(I83,2))+VALUE(MID(I83,4,2))/60+(VALUE(MID(I83,7,2))+VALUE(MID(I83,10,2))/100)/3600)*15</f>
        <v>101.25</v>
      </c>
      <c r="Q83" s="5" t="n">
        <f aca="false">IF(MID(I83,13,1)="-",-1,1)*(VALUE(MID(I83,14,2))+VALUE(MID(I83,17,2))/60+(VALUE(MID(I83,20,2))+VALUE(MID(I83,23,1))/10)/3600)</f>
        <v>-16.7166666666667</v>
      </c>
    </row>
    <row r="84" customFormat="false" ht="15" hidden="false" customHeight="false" outlineLevel="0" collapsed="false">
      <c r="A84" s="2" t="s">
        <v>394</v>
      </c>
      <c r="B84" s="10" t="s">
        <v>251</v>
      </c>
      <c r="C84" s="4" t="s">
        <v>395</v>
      </c>
      <c r="D84" s="4"/>
      <c r="E84" s="5" t="s">
        <v>21</v>
      </c>
      <c r="F84" s="4" t="s">
        <v>391</v>
      </c>
      <c r="G84" s="2" t="s">
        <v>392</v>
      </c>
      <c r="H84" s="5" t="s">
        <v>36</v>
      </c>
      <c r="I84" s="6" t="s">
        <v>396</v>
      </c>
      <c r="J84" s="2" t="str">
        <f aca="false">CHOOSE(MOD(ROUND(MOD(P84/15-10,24)/2,0),12)+1,"mars","avril","mai","juin","juillet","août","septembre","octobre","novembre","décembre","janvier","février")</f>
        <v>janvier</v>
      </c>
      <c r="K84" s="2" t="n">
        <f aca="false">ROUND(90-ABS(Légende!$B$12-Q84),0)</f>
        <v>27</v>
      </c>
      <c r="L84" s="2" t="n">
        <v>0.1</v>
      </c>
      <c r="M84" s="7" t="str">
        <f aca="false">HYPERLINK("https://aladin.cds.unistra.fr/AladinLite/?target="&amp;SUBSTITUTE(ROUND(P84,4)&amp;"",",",".")&amp;"%20"&amp;IF(Q84&gt;=0,"%2B","")&amp;SUBSTITUTE(ROUND(Q84,4)&amp;"",",",".")&amp;"&amp;fov="&amp;SUBSTITUTE(L84&amp;"",",",".")&amp;"&amp;survey=P%2FDSS2%2Fcolor","Aladin")</f>
        <v>Aladin</v>
      </c>
      <c r="N84" s="2" t="n">
        <v>125</v>
      </c>
      <c r="O84" s="8"/>
      <c r="P84" s="5" t="n">
        <f aca="false">(VALUE(LEFT(I84,2))+VALUE(MID(I84,4,2))/60+(VALUE(MID(I84,7,2))+VALUE(MID(I84,10,2))/100)/3600)*15</f>
        <v>103.75</v>
      </c>
      <c r="Q84" s="5" t="n">
        <f aca="false">IF(MID(I84,13,1)="-",-1,1)*(VALUE(MID(I84,14,2))+VALUE(MID(I84,17,2))/60+(VALUE(MID(I84,20,2))+VALUE(MID(I84,23,1))/10)/3600)</f>
        <v>-20.4</v>
      </c>
    </row>
    <row r="85" customFormat="false" ht="15" hidden="false" customHeight="false" outlineLevel="0" collapsed="false">
      <c r="A85" s="2" t="s">
        <v>397</v>
      </c>
      <c r="B85" s="10" t="s">
        <v>251</v>
      </c>
      <c r="C85" s="4" t="s">
        <v>398</v>
      </c>
      <c r="D85" s="4" t="s">
        <v>399</v>
      </c>
      <c r="E85" s="5" t="s">
        <v>82</v>
      </c>
      <c r="F85" s="4" t="s">
        <v>391</v>
      </c>
      <c r="G85" s="2" t="s">
        <v>392</v>
      </c>
      <c r="H85" s="5" t="s">
        <v>36</v>
      </c>
      <c r="I85" s="6" t="s">
        <v>400</v>
      </c>
      <c r="J85" s="2" t="str">
        <f aca="false">CHOOSE(MOD(ROUND(MOD(P85/15-10,24)/2,0),12)+1,"mars","avril","mai","juin","juillet","août","septembre","octobre","novembre","décembre","janvier","février")</f>
        <v>février</v>
      </c>
      <c r="K85" s="2" t="n">
        <f aca="false">ROUND(90-ABS(Légende!$B$12-Q85),0)</f>
        <v>22</v>
      </c>
      <c r="L85" s="2" t="n">
        <v>1.5</v>
      </c>
      <c r="M85" s="7" t="str">
        <f aca="false">HYPERLINK("https://aladin.cds.unistra.fr/AladinLite/?target="&amp;SUBSTITUTE(ROUND(P85,4)&amp;"",",",".")&amp;"%20"&amp;IF(Q85&gt;=0,"%2B","")&amp;SUBSTITUTE(ROUND(Q85,4)&amp;"",",",".")&amp;"&amp;fov="&amp;SUBSTITUTE(L85&amp;"",",",".")&amp;"&amp;survey=P%2FDSS2%2Fcolor","Aladin")</f>
        <v>Aladin</v>
      </c>
      <c r="N85" s="2" t="n">
        <v>126</v>
      </c>
      <c r="O85" s="8"/>
      <c r="P85" s="5" t="n">
        <f aca="false">(VALUE(LEFT(I85,2))+VALUE(MID(I85,4,2))/60+(VALUE(MID(I85,7,2))+VALUE(MID(I85,10,2))/100)/3600)*15</f>
        <v>109.5</v>
      </c>
      <c r="Q85" s="5" t="n">
        <f aca="false">IF(MID(I85,13,1)="-",-1,1)*(VALUE(MID(I85,14,2))+VALUE(MID(I85,17,2))/60+(VALUE(MID(I85,20,2))+VALUE(MID(I85,23,1))/10)/3600)</f>
        <v>-24.95</v>
      </c>
    </row>
    <row r="86" customFormat="false" ht="15" hidden="false" customHeight="false" outlineLevel="0" collapsed="false">
      <c r="A86" s="2" t="s">
        <v>401</v>
      </c>
      <c r="B86" s="10" t="s">
        <v>251</v>
      </c>
      <c r="C86" s="4" t="s">
        <v>402</v>
      </c>
      <c r="D86" s="4" t="s">
        <v>403</v>
      </c>
      <c r="E86" s="5" t="s">
        <v>46</v>
      </c>
      <c r="F86" s="4" t="s">
        <v>391</v>
      </c>
      <c r="G86" s="2" t="s">
        <v>392</v>
      </c>
      <c r="H86" s="5" t="s">
        <v>47</v>
      </c>
      <c r="I86" s="6" t="s">
        <v>404</v>
      </c>
      <c r="J86" s="2" t="str">
        <f aca="false">CHOOSE(MOD(ROUND(MOD(P86/15-10,24)/2,0),12)+1,"mars","avril","mai","juin","juillet","août","septembre","octobre","novembre","décembre","janvier","février")</f>
        <v>février</v>
      </c>
      <c r="K86" s="2" t="n">
        <f aca="false">ROUND(90-ABS(Légende!$B$12-Q86),0)</f>
        <v>34</v>
      </c>
      <c r="L86" s="2" t="n">
        <v>1</v>
      </c>
      <c r="M86" s="7" t="str">
        <f aca="false">HYPERLINK("https://aladin.cds.unistra.fr/AladinLite/?target="&amp;SUBSTITUTE(ROUND(P86,4)&amp;"",",",".")&amp;"%20"&amp;IF(Q86&gt;=0,"%2B","")&amp;SUBSTITUTE(ROUND(Q86,4)&amp;"",",",".")&amp;"&amp;fov="&amp;SUBSTITUTE(L86&amp;"",",",".")&amp;"&amp;survey=P%2FDSS2%2Fcolor","Aladin")</f>
        <v>Aladin</v>
      </c>
      <c r="N86" s="2" t="n">
        <v>127</v>
      </c>
      <c r="O86" s="8"/>
      <c r="P86" s="5" t="n">
        <f aca="false">(VALUE(LEFT(I86,2))+VALUE(MID(I86,4,2))/60+(VALUE(MID(I86,7,2))+VALUE(MID(I86,10,2))/100)/3600)*15</f>
        <v>109.5</v>
      </c>
      <c r="Q86" s="5" t="n">
        <f aca="false">IF(MID(I86,13,1)="-",-1,1)*(VALUE(MID(I86,14,2))+VALUE(MID(I86,17,2))/60+(VALUE(MID(I86,20,2))+VALUE(MID(I86,23,1))/10)/3600)</f>
        <v>-13.2333333333333</v>
      </c>
    </row>
    <row r="87" customFormat="false" ht="15" hidden="false" customHeight="false" outlineLevel="0" collapsed="false">
      <c r="A87" s="2" t="s">
        <v>405</v>
      </c>
      <c r="B87" s="10" t="s">
        <v>251</v>
      </c>
      <c r="C87" s="4" t="s">
        <v>406</v>
      </c>
      <c r="D87" s="4" t="s">
        <v>407</v>
      </c>
      <c r="E87" s="5" t="s">
        <v>41</v>
      </c>
      <c r="F87" s="4" t="s">
        <v>408</v>
      </c>
      <c r="G87" s="2" t="s">
        <v>409</v>
      </c>
      <c r="H87" s="5" t="s">
        <v>36</v>
      </c>
      <c r="I87" s="6" t="s">
        <v>410</v>
      </c>
      <c r="J87" s="2" t="str">
        <f aca="false">CHOOSE(MOD(ROUND(MOD(P87/15-10,24)/2,0),12)+1,"mars","avril","mai","juin","juillet","août","septembre","octobre","novembre","décembre","janvier","février")</f>
        <v>février</v>
      </c>
      <c r="K87" s="2" t="n">
        <f aca="false">ROUND(90-ABS(Légende!$B$12-Q87),0)</f>
        <v>33</v>
      </c>
      <c r="L87" s="2" t="n">
        <v>0.1</v>
      </c>
      <c r="M87" s="7" t="str">
        <f aca="false">HYPERLINK("https://aladin.cds.unistra.fr/AladinLite/?target="&amp;SUBSTITUTE(ROUND(P87,4)&amp;"",",",".")&amp;"%20"&amp;IF(Q87&gt;=0,"%2B","")&amp;SUBSTITUTE(ROUND(Q87,4)&amp;"",",",".")&amp;"&amp;fov="&amp;SUBSTITUTE(L87&amp;"",",",".")&amp;"&amp;survey=P%2FDSS2%2Fcolor","Aladin")</f>
        <v>Aladin</v>
      </c>
      <c r="N87" s="2" t="n">
        <v>128</v>
      </c>
      <c r="O87" s="8"/>
      <c r="P87" s="5" t="n">
        <f aca="false">(VALUE(LEFT(I87,2))+VALUE(MID(I87,4,2))/60+(VALUE(MID(I87,7,2))+VALUE(MID(I87,10,2))/100)/3600)*15</f>
        <v>115.25</v>
      </c>
      <c r="Q87" s="5" t="n">
        <f aca="false">IF(MID(I87,13,1)="-",-1,1)*(VALUE(MID(I87,14,2))+VALUE(MID(I87,17,2))/60+(VALUE(MID(I87,20,2))+VALUE(MID(I87,23,1))/10)/3600)</f>
        <v>-14.7333333333333</v>
      </c>
    </row>
    <row r="88" customFormat="false" ht="15" hidden="false" customHeight="false" outlineLevel="0" collapsed="false">
      <c r="A88" s="2" t="s">
        <v>411</v>
      </c>
      <c r="B88" s="10" t="s">
        <v>251</v>
      </c>
      <c r="C88" s="4" t="s">
        <v>412</v>
      </c>
      <c r="D88" s="4" t="s">
        <v>413</v>
      </c>
      <c r="E88" s="5" t="s">
        <v>29</v>
      </c>
      <c r="F88" s="4" t="s">
        <v>408</v>
      </c>
      <c r="G88" s="2" t="s">
        <v>409</v>
      </c>
      <c r="H88" s="5" t="s">
        <v>24</v>
      </c>
      <c r="I88" s="6" t="s">
        <v>414</v>
      </c>
      <c r="J88" s="2" t="str">
        <f aca="false">CHOOSE(MOD(ROUND(MOD(P88/15-10,24)/2,0),12)+1,"mars","avril","mai","juin","juillet","août","septembre","octobre","novembre","décembre","janvier","février")</f>
        <v>février</v>
      </c>
      <c r="K88" s="2" t="n">
        <f aca="false">ROUND(90-ABS(Légende!$B$12-Q88),0)</f>
        <v>32</v>
      </c>
      <c r="L88" s="2" t="n">
        <v>6</v>
      </c>
      <c r="M88" s="7" t="str">
        <f aca="false">HYPERLINK("https://aladin.cds.unistra.fr/AladinLite/?target="&amp;SUBSTITUTE(ROUND(P88,4)&amp;"",",",".")&amp;"%20"&amp;IF(Q88&gt;=0,"%2B","")&amp;SUBSTITUTE(ROUND(Q88,4)&amp;"",",",".")&amp;"&amp;fov="&amp;SUBSTITUTE(L88&amp;"",",",".")&amp;"&amp;survey=P%2FDSS2%2Fcolor","Aladin")</f>
        <v>Aladin</v>
      </c>
      <c r="N88" s="2" t="n">
        <v>129</v>
      </c>
      <c r="O88" s="8"/>
      <c r="P88" s="5" t="n">
        <f aca="false">(VALUE(LEFT(I88,2))+VALUE(MID(I88,4,2))/60+(VALUE(MID(I88,7,2))+VALUE(MID(I88,10,2))/100)/3600)*15</f>
        <v>122</v>
      </c>
      <c r="Q88" s="5" t="n">
        <f aca="false">IF(MID(I88,13,1)="-",-1,1)*(VALUE(MID(I88,14,2))+VALUE(MID(I88,17,2))/60+(VALUE(MID(I88,20,2))+VALUE(MID(I88,23,1))/10)/3600)</f>
        <v>-15.2166666666667</v>
      </c>
    </row>
    <row r="89" customFormat="false" ht="15" hidden="false" customHeight="false" outlineLevel="0" collapsed="false">
      <c r="A89" s="2" t="s">
        <v>415</v>
      </c>
      <c r="B89" s="10" t="s">
        <v>251</v>
      </c>
      <c r="C89" s="4" t="s">
        <v>416</v>
      </c>
      <c r="D89" s="4" t="s">
        <v>417</v>
      </c>
      <c r="E89" s="5" t="s">
        <v>29</v>
      </c>
      <c r="F89" s="4" t="s">
        <v>418</v>
      </c>
      <c r="G89" s="2" t="s">
        <v>419</v>
      </c>
      <c r="H89" s="5" t="s">
        <v>24</v>
      </c>
      <c r="I89" s="6" t="s">
        <v>420</v>
      </c>
      <c r="J89" s="2" t="str">
        <f aca="false">CHOOSE(MOD(ROUND(MOD(P89/15-10,24)/2,0),12)+1,"mars","avril","mai","juin","juillet","août","septembre","octobre","novembre","décembre","janvier","février")</f>
        <v>janvier</v>
      </c>
      <c r="K89" s="2" t="n">
        <f aca="false">ROUND(90-ABS(Légende!$B$12-Q89),0)</f>
        <v>38</v>
      </c>
      <c r="L89" s="2" t="n">
        <v>6</v>
      </c>
      <c r="M89" s="7" t="str">
        <f aca="false">HYPERLINK("https://aladin.cds.unistra.fr/AladinLite/?target="&amp;SUBSTITUTE(ROUND(P89,4)&amp;"",",",".")&amp;"%20"&amp;IF(Q89&gt;=0,"%2B","")&amp;SUBSTITUTE(ROUND(Q89,4)&amp;"",",",".")&amp;"&amp;fov="&amp;SUBSTITUTE(L89&amp;"",",",".")&amp;"&amp;survey=P%2FDSS2%2Fcolor","Aladin")</f>
        <v>Aladin</v>
      </c>
      <c r="N89" s="2" t="n">
        <v>130</v>
      </c>
      <c r="O89" s="8"/>
      <c r="P89" s="5" t="n">
        <f aca="false">(VALUE(LEFT(I89,2))+VALUE(MID(I89,4,2))/60+(VALUE(MID(I89,7,2))+VALUE(MID(I89,10,2))/100)/3600)*15</f>
        <v>100</v>
      </c>
      <c r="Q89" s="5" t="n">
        <f aca="false">IF(MID(I89,13,1)="-",-1,1)*(VALUE(MID(I89,14,2))+VALUE(MID(I89,17,2))/60+(VALUE(MID(I89,20,2))+VALUE(MID(I89,23,1))/10)/3600)</f>
        <v>-8.96666666666667</v>
      </c>
    </row>
    <row r="90" customFormat="false" ht="15" hidden="false" customHeight="false" outlineLevel="0" collapsed="false">
      <c r="A90" s="2" t="s">
        <v>421</v>
      </c>
      <c r="B90" s="10" t="s">
        <v>251</v>
      </c>
      <c r="C90" s="4" t="s">
        <v>422</v>
      </c>
      <c r="D90" s="4" t="s">
        <v>423</v>
      </c>
      <c r="E90" s="5" t="s">
        <v>29</v>
      </c>
      <c r="F90" s="4" t="s">
        <v>418</v>
      </c>
      <c r="G90" s="2" t="s">
        <v>419</v>
      </c>
      <c r="H90" s="5" t="s">
        <v>24</v>
      </c>
      <c r="I90" s="6" t="s">
        <v>424</v>
      </c>
      <c r="J90" s="2" t="str">
        <f aca="false">CHOOSE(MOD(ROUND(MOD(P90/15-10,24)/2,0),12)+1,"mars","avril","mai","juin","juillet","août","septembre","octobre","novembre","décembre","janvier","février")</f>
        <v>janvier</v>
      </c>
      <c r="K90" s="2" t="n">
        <f aca="false">ROUND(90-ABS(Légende!$B$12-Q90),0)</f>
        <v>37</v>
      </c>
      <c r="L90" s="2" t="n">
        <v>6</v>
      </c>
      <c r="M90" s="7" t="str">
        <f aca="false">HYPERLINK("https://aladin.cds.unistra.fr/AladinLite/?target="&amp;SUBSTITUTE(ROUND(P90,4)&amp;"",",",".")&amp;"%20"&amp;IF(Q90&gt;=0,"%2B","")&amp;SUBSTITUTE(ROUND(Q90,4)&amp;"",",",".")&amp;"&amp;fov="&amp;SUBSTITUTE(L90&amp;"",",",".")&amp;"&amp;survey=P%2FDSS2%2Fcolor","Aladin")</f>
        <v>Aladin</v>
      </c>
      <c r="N90" s="2" t="n">
        <v>131</v>
      </c>
      <c r="O90" s="8"/>
      <c r="P90" s="5" t="n">
        <f aca="false">(VALUE(LEFT(I90,2))+VALUE(MID(I90,4,2))/60+(VALUE(MID(I90,7,2))+VALUE(MID(I90,10,2))/100)/3600)*15</f>
        <v>103</v>
      </c>
      <c r="Q90" s="5" t="n">
        <f aca="false">IF(MID(I90,13,1)="-",-1,1)*(VALUE(MID(I90,14,2))+VALUE(MID(I90,17,2))/60+(VALUE(MID(I90,20,2))+VALUE(MID(I90,23,1))/10)/3600)</f>
        <v>-10.1</v>
      </c>
    </row>
    <row r="91" customFormat="false" ht="23.85" hidden="false" customHeight="false" outlineLevel="0" collapsed="false">
      <c r="A91" s="2" t="s">
        <v>425</v>
      </c>
      <c r="B91" s="10" t="s">
        <v>251</v>
      </c>
      <c r="C91" s="4" t="s">
        <v>426</v>
      </c>
      <c r="D91" s="4" t="s">
        <v>427</v>
      </c>
      <c r="E91" s="5" t="s">
        <v>46</v>
      </c>
      <c r="F91" s="4" t="s">
        <v>418</v>
      </c>
      <c r="G91" s="2" t="s">
        <v>419</v>
      </c>
      <c r="H91" s="5" t="s">
        <v>47</v>
      </c>
      <c r="I91" s="6" t="s">
        <v>428</v>
      </c>
      <c r="J91" s="2" t="str">
        <f aca="false">CHOOSE(MOD(ROUND(MOD(P91/15-10,24)/2,0),12)+1,"mars","avril","mai","juin","juillet","août","septembre","octobre","novembre","décembre","janvier","février")</f>
        <v>janvier</v>
      </c>
      <c r="K91" s="2" t="n">
        <f aca="false">ROUND(90-ABS(Légende!$B$12-Q91),0)</f>
        <v>56</v>
      </c>
      <c r="L91" s="2" t="n">
        <v>1</v>
      </c>
      <c r="M91" s="7" t="str">
        <f aca="false">HYPERLINK("https://aladin.cds.unistra.fr/AladinLite/?target="&amp;SUBSTITUTE(ROUND(P91,4)&amp;"",",",".")&amp;"%20"&amp;IF(Q91&gt;=0,"%2B","")&amp;SUBSTITUTE(ROUND(Q91,4)&amp;"",",",".")&amp;"&amp;fov="&amp;SUBSTITUTE(L91&amp;"",",",".")&amp;"&amp;survey=P%2FDSS2%2Fcolor","Aladin")</f>
        <v>Aladin</v>
      </c>
      <c r="N91" s="2" t="n">
        <v>132</v>
      </c>
      <c r="O91" s="8"/>
      <c r="P91" s="5" t="n">
        <f aca="false">(VALUE(LEFT(I91,2))+VALUE(MID(I91,4,2))/60+(VALUE(MID(I91,7,2))+VALUE(MID(I91,10,2))/100)/3600)*15</f>
        <v>99.75</v>
      </c>
      <c r="Q91" s="5" t="n">
        <f aca="false">IF(MID(I91,13,1)="-",-1,1)*(VALUE(MID(I91,14,2))+VALUE(MID(I91,17,2))/60+(VALUE(MID(I91,20,2))+VALUE(MID(I91,23,1))/10)/3600)</f>
        <v>8.75</v>
      </c>
    </row>
    <row r="92" customFormat="false" ht="15" hidden="false" customHeight="false" outlineLevel="0" collapsed="false">
      <c r="A92" s="2" t="s">
        <v>429</v>
      </c>
      <c r="B92" s="10" t="s">
        <v>251</v>
      </c>
      <c r="C92" s="4" t="s">
        <v>430</v>
      </c>
      <c r="D92" s="4" t="s">
        <v>431</v>
      </c>
      <c r="E92" s="5" t="s">
        <v>21</v>
      </c>
      <c r="F92" s="4" t="s">
        <v>418</v>
      </c>
      <c r="G92" s="2" t="s">
        <v>419</v>
      </c>
      <c r="H92" s="5" t="s">
        <v>36</v>
      </c>
      <c r="I92" s="6" t="s">
        <v>432</v>
      </c>
      <c r="J92" s="2" t="str">
        <f aca="false">CHOOSE(MOD(ROUND(MOD(P92/15-10,24)/2,0),12)+1,"mars","avril","mai","juin","juillet","août","septembre","octobre","novembre","décembre","janvier","février")</f>
        <v>janvier</v>
      </c>
      <c r="K92" s="2" t="n">
        <f aca="false">ROUND(90-ABS(Légende!$B$12-Q92),0)</f>
        <v>40</v>
      </c>
      <c r="L92" s="2" t="n">
        <v>0.1</v>
      </c>
      <c r="M92" s="7" t="str">
        <f aca="false">HYPERLINK("https://aladin.cds.unistra.fr/AladinLite/?target="&amp;SUBSTITUTE(ROUND(P92,4)&amp;"",",",".")&amp;"%20"&amp;IF(Q92&gt;=0,"%2B","")&amp;SUBSTITUTE(ROUND(Q92,4)&amp;"",",",".")&amp;"&amp;fov="&amp;SUBSTITUTE(L92&amp;"",",",".")&amp;"&amp;survey=P%2FDSS2%2Fcolor","Aladin")</f>
        <v>Aladin</v>
      </c>
      <c r="N92" s="2" t="n">
        <v>133</v>
      </c>
      <c r="O92" s="8"/>
      <c r="P92" s="5" t="n">
        <f aca="false">(VALUE(LEFT(I92,2))+VALUE(MID(I92,4,2))/60+(VALUE(MID(I92,7,2))+VALUE(MID(I92,10,2))/100)/3600)*15</f>
        <v>97</v>
      </c>
      <c r="Q92" s="5" t="n">
        <f aca="false">IF(MID(I92,13,1)="-",-1,1)*(VALUE(MID(I92,14,2))+VALUE(MID(I92,17,2))/60+(VALUE(MID(I92,20,2))+VALUE(MID(I92,23,1))/10)/3600)</f>
        <v>-7.01666666666667</v>
      </c>
    </row>
    <row r="93" customFormat="false" ht="15" hidden="false" customHeight="false" outlineLevel="0" collapsed="false">
      <c r="A93" s="2" t="s">
        <v>433</v>
      </c>
      <c r="B93" s="10" t="s">
        <v>251</v>
      </c>
      <c r="C93" s="4" t="s">
        <v>434</v>
      </c>
      <c r="D93" s="4" t="s">
        <v>435</v>
      </c>
      <c r="E93" s="5" t="s">
        <v>21</v>
      </c>
      <c r="F93" s="4" t="s">
        <v>436</v>
      </c>
      <c r="G93" s="2" t="s">
        <v>437</v>
      </c>
      <c r="H93" s="5" t="s">
        <v>36</v>
      </c>
      <c r="I93" s="6" t="s">
        <v>438</v>
      </c>
      <c r="J93" s="2" t="str">
        <f aca="false">CHOOSE(MOD(ROUND(MOD(P93/15-10,24)/2,0),12)+1,"mars","avril","mai","juin","juillet","août","septembre","octobre","novembre","décembre","janvier","février")</f>
        <v>février</v>
      </c>
      <c r="K93" s="2" t="n">
        <f aca="false">ROUND(90-ABS(Légende!$B$12-Q93),0)</f>
        <v>79</v>
      </c>
      <c r="L93" s="2" t="n">
        <v>0.1</v>
      </c>
      <c r="M93" s="7" t="str">
        <f aca="false">HYPERLINK("https://aladin.cds.unistra.fr/AladinLite/?target="&amp;SUBSTITUTE(ROUND(P93,4)&amp;"",",",".")&amp;"%20"&amp;IF(Q93&gt;=0,"%2B","")&amp;SUBSTITUTE(ROUND(Q93,4)&amp;"",",",".")&amp;"&amp;fov="&amp;SUBSTITUTE(L93&amp;"",",",".")&amp;"&amp;survey=P%2FDSS2%2Fcolor","Aladin")</f>
        <v>Aladin</v>
      </c>
      <c r="N93" s="2" t="n">
        <v>134</v>
      </c>
      <c r="O93" s="8"/>
      <c r="P93" s="5" t="n">
        <f aca="false">(VALUE(LEFT(I93,2))+VALUE(MID(I93,4,2))/60+(VALUE(MID(I93,7,2))+VALUE(MID(I93,10,2))/100)/3600)*15</f>
        <v>113.5</v>
      </c>
      <c r="Q93" s="5" t="n">
        <f aca="false">IF(MID(I93,13,1)="-",-1,1)*(VALUE(MID(I93,14,2))+VALUE(MID(I93,17,2))/60+(VALUE(MID(I93,20,2))+VALUE(MID(I93,23,1))/10)/3600)</f>
        <v>31.8833333333333</v>
      </c>
    </row>
    <row r="94" customFormat="false" ht="15" hidden="false" customHeight="false" outlineLevel="0" collapsed="false">
      <c r="A94" s="2" t="s">
        <v>439</v>
      </c>
      <c r="B94" s="10" t="s">
        <v>251</v>
      </c>
      <c r="C94" s="4" t="s">
        <v>440</v>
      </c>
      <c r="D94" s="4" t="s">
        <v>441</v>
      </c>
      <c r="E94" s="5" t="s">
        <v>82</v>
      </c>
      <c r="F94" s="4" t="s">
        <v>436</v>
      </c>
      <c r="G94" s="2" t="s">
        <v>437</v>
      </c>
      <c r="H94" s="5" t="s">
        <v>47</v>
      </c>
      <c r="I94" s="6" t="s">
        <v>442</v>
      </c>
      <c r="J94" s="2" t="str">
        <f aca="false">CHOOSE(MOD(ROUND(MOD(P94/15-10,24)/2,0),12)+1,"mars","avril","mai","juin","juillet","août","septembre","octobre","novembre","décembre","janvier","février")</f>
        <v>janvier</v>
      </c>
      <c r="K94" s="2" t="n">
        <f aca="false">ROUND(90-ABS(Légende!$B$12-Q94),0)</f>
        <v>71</v>
      </c>
      <c r="L94" s="2" t="n">
        <v>1.5</v>
      </c>
      <c r="M94" s="7" t="str">
        <f aca="false">HYPERLINK("https://aladin.cds.unistra.fr/AladinLite/?target="&amp;SUBSTITUTE(ROUND(P94,4)&amp;"",",",".")&amp;"%20"&amp;IF(Q94&gt;=0,"%2B","")&amp;SUBSTITUTE(ROUND(Q94,4)&amp;"",",",".")&amp;"&amp;fov="&amp;SUBSTITUTE(L94&amp;"",",",".")&amp;"&amp;survey=P%2FDSS2%2Fcolor","Aladin")</f>
        <v>Aladin</v>
      </c>
      <c r="N94" s="2" t="n">
        <v>135</v>
      </c>
      <c r="O94" s="8"/>
      <c r="P94" s="5" t="n">
        <f aca="false">(VALUE(LEFT(I94,2))+VALUE(MID(I94,4,2))/60+(VALUE(MID(I94,7,2))+VALUE(MID(I94,10,2))/100)/3600)*15</f>
        <v>91.75</v>
      </c>
      <c r="Q94" s="5" t="n">
        <f aca="false">IF(MID(I94,13,1)="-",-1,1)*(VALUE(MID(I94,14,2))+VALUE(MID(I94,17,2))/60+(VALUE(MID(I94,20,2))+VALUE(MID(I94,23,1))/10)/3600)</f>
        <v>24.1</v>
      </c>
    </row>
    <row r="95" customFormat="false" ht="15" hidden="false" customHeight="false" outlineLevel="0" collapsed="false">
      <c r="A95" s="2" t="s">
        <v>443</v>
      </c>
      <c r="B95" s="10" t="s">
        <v>251</v>
      </c>
      <c r="C95" s="4" t="s">
        <v>444</v>
      </c>
      <c r="D95" s="4" t="s">
        <v>445</v>
      </c>
      <c r="E95" s="5" t="s">
        <v>41</v>
      </c>
      <c r="F95" s="4" t="s">
        <v>436</v>
      </c>
      <c r="G95" s="2" t="s">
        <v>437</v>
      </c>
      <c r="H95" s="5" t="s">
        <v>47</v>
      </c>
      <c r="I95" s="6" t="s">
        <v>446</v>
      </c>
      <c r="J95" s="2" t="str">
        <f aca="false">CHOOSE(MOD(ROUND(MOD(P95/15-10,24)/2,0),12)+1,"mars","avril","mai","juin","juillet","août","septembre","octobre","novembre","décembre","janvier","février")</f>
        <v>février</v>
      </c>
      <c r="K95" s="2" t="n">
        <f aca="false">ROUND(90-ABS(Légende!$B$12-Q95),0)</f>
        <v>68</v>
      </c>
      <c r="L95" s="2" t="n">
        <v>0.1</v>
      </c>
      <c r="M95" s="7" t="str">
        <f aca="false">HYPERLINK("https://aladin.cds.unistra.fr/AladinLite/?target="&amp;SUBSTITUTE(ROUND(P95,4)&amp;"",",",".")&amp;"%20"&amp;IF(Q95&gt;=0,"%2B","")&amp;SUBSTITUTE(ROUND(Q95,4)&amp;"",",",".")&amp;"&amp;fov="&amp;SUBSTITUTE(L95&amp;"",",",".")&amp;"&amp;survey=P%2FDSS2%2Fcolor","Aladin")</f>
        <v>Aladin</v>
      </c>
      <c r="N95" s="2" t="n">
        <v>136</v>
      </c>
      <c r="O95" s="8"/>
      <c r="P95" s="5" t="n">
        <f aca="false">(VALUE(LEFT(I95,2))+VALUE(MID(I95,4,2))/60+(VALUE(MID(I95,7,2))+VALUE(MID(I95,10,2))/100)/3600)*15</f>
        <v>112.25</v>
      </c>
      <c r="Q95" s="5" t="n">
        <f aca="false">IF(MID(I95,13,1)="-",-1,1)*(VALUE(MID(I95,14,2))+VALUE(MID(I95,17,2))/60+(VALUE(MID(I95,20,2))+VALUE(MID(I95,23,1))/10)/3600)</f>
        <v>20.9166666666667</v>
      </c>
    </row>
    <row r="96" customFormat="false" ht="15" hidden="false" customHeight="false" outlineLevel="0" collapsed="false">
      <c r="A96" s="2" t="s">
        <v>447</v>
      </c>
      <c r="B96" s="10" t="s">
        <v>251</v>
      </c>
      <c r="C96" s="4" t="s">
        <v>448</v>
      </c>
      <c r="D96" s="4" t="s">
        <v>449</v>
      </c>
      <c r="E96" s="5" t="s">
        <v>41</v>
      </c>
      <c r="F96" s="4" t="s">
        <v>436</v>
      </c>
      <c r="G96" s="2" t="s">
        <v>437</v>
      </c>
      <c r="H96" s="5" t="s">
        <v>47</v>
      </c>
      <c r="I96" s="6" t="s">
        <v>450</v>
      </c>
      <c r="J96" s="2" t="str">
        <f aca="false">CHOOSE(MOD(ROUND(MOD(P96/15-10,24)/2,0),12)+1,"mars","avril","mai","juin","juillet","août","septembre","octobre","novembre","décembre","janvier","février")</f>
        <v>janvier</v>
      </c>
      <c r="K96" s="2" t="n">
        <f aca="false">ROUND(90-ABS(Légende!$B$12-Q96),0)</f>
        <v>65</v>
      </c>
      <c r="L96" s="2" t="n">
        <v>0.1</v>
      </c>
      <c r="M96" s="7" t="str">
        <f aca="false">HYPERLINK("https://aladin.cds.unistra.fr/AladinLite/?target="&amp;SUBSTITUTE(ROUND(P96,4)&amp;"",",",".")&amp;"%20"&amp;IF(Q96&gt;=0,"%2B","")&amp;SUBSTITUTE(ROUND(Q96,4)&amp;"",",",".")&amp;"&amp;fov="&amp;SUBSTITUTE(L96&amp;"",",",".")&amp;"&amp;survey=P%2FDSS2%2Fcolor","Aladin")</f>
        <v>Aladin</v>
      </c>
      <c r="N96" s="2" t="n">
        <v>137</v>
      </c>
      <c r="O96" s="8"/>
      <c r="P96" s="5" t="n">
        <f aca="false">(VALUE(LEFT(I96,2))+VALUE(MID(I96,4,2))/60+(VALUE(MID(I96,7,2))+VALUE(MID(I96,10,2))/100)/3600)*15</f>
        <v>96.5</v>
      </c>
      <c r="Q96" s="5" t="n">
        <f aca="false">IF(MID(I96,13,1)="-",-1,1)*(VALUE(MID(I96,14,2))+VALUE(MID(I96,17,2))/60+(VALUE(MID(I96,20,2))+VALUE(MID(I96,23,1))/10)/3600)</f>
        <v>17.7833333333333</v>
      </c>
    </row>
    <row r="97" customFormat="false" ht="15" hidden="false" customHeight="false" outlineLevel="0" collapsed="false">
      <c r="A97" s="2" t="s">
        <v>451</v>
      </c>
      <c r="B97" s="10" t="s">
        <v>251</v>
      </c>
      <c r="C97" s="4" t="s">
        <v>452</v>
      </c>
      <c r="D97" s="4" t="s">
        <v>453</v>
      </c>
      <c r="E97" s="5" t="s">
        <v>384</v>
      </c>
      <c r="F97" s="4" t="s">
        <v>454</v>
      </c>
      <c r="G97" s="2" t="s">
        <v>455</v>
      </c>
      <c r="H97" s="5" t="s">
        <v>24</v>
      </c>
      <c r="I97" s="6" t="s">
        <v>456</v>
      </c>
      <c r="J97" s="2" t="str">
        <f aca="false">CHOOSE(MOD(ROUND(MOD(P97/15-10,24)/2,0),12)+1,"mars","avril","mai","juin","juillet","août","septembre","octobre","novembre","décembre","janvier","février")</f>
        <v>janvier</v>
      </c>
      <c r="K97" s="2" t="n">
        <f aca="false">ROUND(90-ABS(Légende!$B$12-Q97),0)</f>
        <v>88</v>
      </c>
      <c r="L97" s="2" t="n">
        <v>0.5</v>
      </c>
      <c r="M97" s="7" t="str">
        <f aca="false">HYPERLINK("https://aladin.cds.unistra.fr/AladinLite/?target="&amp;SUBSTITUTE(ROUND(P97,4)&amp;"",",",".")&amp;"%20"&amp;IF(Q97&gt;=0,"%2B","")&amp;SUBSTITUTE(ROUND(Q97,4)&amp;"",",",".")&amp;"&amp;fov="&amp;SUBSTITUTE(L97&amp;"",",",".")&amp;"&amp;survey=P%2FDSS2%2Fcolor","Aladin")</f>
        <v>Aladin</v>
      </c>
      <c r="N97" s="2" t="n">
        <v>138</v>
      </c>
      <c r="O97" s="8"/>
      <c r="P97" s="5" t="n">
        <f aca="false">(VALUE(LEFT(I97,2))+VALUE(MID(I97,4,2))/60+(VALUE(MID(I97,7,2))+VALUE(MID(I97,10,2))/100)/3600)*15</f>
        <v>104.25</v>
      </c>
      <c r="Q97" s="5" t="n">
        <f aca="false">IF(MID(I97,13,1)="-",-1,1)*(VALUE(MID(I97,14,2))+VALUE(MID(I97,17,2))/60+(VALUE(MID(I97,20,2))+VALUE(MID(I97,23,1))/10)/3600)</f>
        <v>45.0833333333333</v>
      </c>
    </row>
    <row r="98" customFormat="false" ht="23.85" hidden="false" customHeight="false" outlineLevel="0" collapsed="false">
      <c r="A98" s="2" t="s">
        <v>457</v>
      </c>
      <c r="B98" s="10" t="s">
        <v>251</v>
      </c>
      <c r="C98" s="4" t="s">
        <v>458</v>
      </c>
      <c r="D98" s="4" t="s">
        <v>459</v>
      </c>
      <c r="E98" s="5" t="s">
        <v>182</v>
      </c>
      <c r="F98" s="4" t="s">
        <v>454</v>
      </c>
      <c r="G98" s="2" t="s">
        <v>455</v>
      </c>
      <c r="H98" s="5" t="s">
        <v>47</v>
      </c>
      <c r="I98" s="6" t="s">
        <v>460</v>
      </c>
      <c r="J98" s="2" t="str">
        <f aca="false">CHOOSE(MOD(ROUND(MOD(P98/15-10,24)/2,0),12)+1,"mars","avril","mai","juin","juillet","août","septembre","octobre","novembre","décembre","janvier","février")</f>
        <v>février</v>
      </c>
      <c r="K98" s="2" t="n">
        <f aca="false">ROUND(90-ABS(Légende!$B$12-Q98),0)</f>
        <v>86</v>
      </c>
      <c r="L98" s="2" t="n">
        <v>0.3</v>
      </c>
      <c r="M98" s="7" t="str">
        <f aca="false">HYPERLINK("https://aladin.cds.unistra.fr/AladinLite/?target="&amp;SUBSTITUTE(ROUND(P98,4)&amp;"",",",".")&amp;"%20"&amp;IF(Q98&gt;=0,"%2B","")&amp;SUBSTITUTE(ROUND(Q98,4)&amp;"",",",".")&amp;"&amp;fov="&amp;SUBSTITUTE(L98&amp;"",",",".")&amp;"&amp;survey=P%2FDSS2%2Fcolor","Aladin")</f>
        <v>Aladin</v>
      </c>
      <c r="N98" s="2" t="n">
        <v>139</v>
      </c>
      <c r="O98" s="8"/>
      <c r="P98" s="5" t="n">
        <f aca="false">(VALUE(LEFT(I98,2))+VALUE(MID(I98,4,2))/60+(VALUE(MID(I98,7,2))+VALUE(MID(I98,10,2))/100)/3600)*15</f>
        <v>114.5</v>
      </c>
      <c r="Q98" s="5" t="n">
        <f aca="false">IF(MID(I98,13,1)="-",-1,1)*(VALUE(MID(I98,14,2))+VALUE(MID(I98,17,2))/60+(VALUE(MID(I98,20,2))+VALUE(MID(I98,23,1))/10)/3600)</f>
        <v>38.8833333333333</v>
      </c>
    </row>
    <row r="99" customFormat="false" ht="15" hidden="false" customHeight="false" outlineLevel="0" collapsed="false">
      <c r="A99" s="2" t="s">
        <v>461</v>
      </c>
      <c r="B99" s="10" t="s">
        <v>251</v>
      </c>
      <c r="C99" s="4" t="s">
        <v>462</v>
      </c>
      <c r="D99" s="4" t="s">
        <v>463</v>
      </c>
      <c r="E99" s="5" t="s">
        <v>21</v>
      </c>
      <c r="F99" s="4" t="s">
        <v>464</v>
      </c>
      <c r="G99" s="2" t="s">
        <v>465</v>
      </c>
      <c r="H99" s="5" t="s">
        <v>36</v>
      </c>
      <c r="I99" s="6" t="s">
        <v>466</v>
      </c>
      <c r="J99" s="2" t="str">
        <f aca="false">CHOOSE(MOD(ROUND(MOD(P99/15-10,24)/2,0),12)+1,"mars","avril","mai","juin","juillet","août","septembre","octobre","novembre","décembre","janvier","février")</f>
        <v>février</v>
      </c>
      <c r="K99" s="2" t="n">
        <f aca="false">ROUND(90-ABS(Légende!$B$12-Q99),0)</f>
        <v>76</v>
      </c>
      <c r="L99" s="2" t="n">
        <v>0.1</v>
      </c>
      <c r="M99" s="7" t="str">
        <f aca="false">HYPERLINK("https://aladin.cds.unistra.fr/AladinLite/?target="&amp;SUBSTITUTE(ROUND(P99,4)&amp;"",",",".")&amp;"%20"&amp;IF(Q99&gt;=0,"%2B","")&amp;SUBSTITUTE(ROUND(Q99,4)&amp;"",",",".")&amp;"&amp;fov="&amp;SUBSTITUTE(L99&amp;"",",",".")&amp;"&amp;survey=P%2FDSS2%2Fcolor","Aladin")</f>
        <v>Aladin</v>
      </c>
      <c r="N99" s="2" t="n">
        <v>140</v>
      </c>
      <c r="O99" s="8"/>
      <c r="P99" s="5" t="n">
        <f aca="false">(VALUE(LEFT(I99,2))+VALUE(MID(I99,4,2))/60+(VALUE(MID(I99,7,2))+VALUE(MID(I99,10,2))/100)/3600)*15</f>
        <v>131.5</v>
      </c>
      <c r="Q99" s="5" t="n">
        <f aca="false">IF(MID(I99,13,1)="-",-1,1)*(VALUE(MID(I99,14,2))+VALUE(MID(I99,17,2))/60+(VALUE(MID(I99,20,2))+VALUE(MID(I99,23,1))/10)/3600)</f>
        <v>28.75</v>
      </c>
    </row>
    <row r="100" customFormat="false" ht="15" hidden="false" customHeight="false" outlineLevel="0" collapsed="false">
      <c r="A100" s="2" t="s">
        <v>467</v>
      </c>
      <c r="B100" s="10" t="s">
        <v>251</v>
      </c>
      <c r="C100" s="4" t="s">
        <v>468</v>
      </c>
      <c r="D100" s="4"/>
      <c r="E100" s="5" t="s">
        <v>21</v>
      </c>
      <c r="F100" s="4" t="s">
        <v>464</v>
      </c>
      <c r="G100" s="2" t="s">
        <v>465</v>
      </c>
      <c r="H100" s="5" t="s">
        <v>36</v>
      </c>
      <c r="I100" s="6" t="s">
        <v>469</v>
      </c>
      <c r="J100" s="2" t="str">
        <f aca="false">CHOOSE(MOD(ROUND(MOD(P100/15-10,24)/2,0),12)+1,"mars","avril","mai","juin","juillet","août","septembre","octobre","novembre","décembre","janvier","février")</f>
        <v>février</v>
      </c>
      <c r="K100" s="2" t="n">
        <f aca="false">ROUND(90-ABS(Légende!$B$12-Q100),0)</f>
        <v>74</v>
      </c>
      <c r="L100" s="2" t="n">
        <v>0.1</v>
      </c>
      <c r="M100" s="7" t="str">
        <f aca="false">HYPERLINK("https://aladin.cds.unistra.fr/AladinLite/?target="&amp;SUBSTITUTE(ROUND(P100,4)&amp;"",",",".")&amp;"%20"&amp;IF(Q100&gt;=0,"%2B","")&amp;SUBSTITUTE(ROUND(Q100,4)&amp;"",",",".")&amp;"&amp;fov="&amp;SUBSTITUTE(L100&amp;"",",",".")&amp;"&amp;survey=P%2FDSS2%2Fcolor","Aladin")</f>
        <v>Aladin</v>
      </c>
      <c r="N100" s="2" t="n">
        <v>141</v>
      </c>
      <c r="O100" s="8"/>
      <c r="P100" s="5" t="n">
        <f aca="false">(VALUE(LEFT(I100,2))+VALUE(MID(I100,4,2))/60+(VALUE(MID(I100,7,2))+VALUE(MID(I100,10,2))/100)/3600)*15</f>
        <v>126.5</v>
      </c>
      <c r="Q100" s="5" t="n">
        <f aca="false">IF(MID(I100,13,1)="-",-1,1)*(VALUE(MID(I100,14,2))+VALUE(MID(I100,17,2))/60+(VALUE(MID(I100,20,2))+VALUE(MID(I100,23,1))/10)/3600)</f>
        <v>26.9333333333333</v>
      </c>
    </row>
    <row r="101" customFormat="false" ht="15" hidden="false" customHeight="false" outlineLevel="0" collapsed="false">
      <c r="A101" s="2" t="s">
        <v>470</v>
      </c>
      <c r="B101" s="10" t="s">
        <v>251</v>
      </c>
      <c r="C101" s="4" t="s">
        <v>471</v>
      </c>
      <c r="D101" s="4" t="s">
        <v>472</v>
      </c>
      <c r="E101" s="5" t="s">
        <v>29</v>
      </c>
      <c r="F101" s="4" t="s">
        <v>473</v>
      </c>
      <c r="G101" s="2" t="s">
        <v>474</v>
      </c>
      <c r="H101" s="5" t="s">
        <v>24</v>
      </c>
      <c r="I101" s="6" t="s">
        <v>475</v>
      </c>
      <c r="J101" s="2" t="str">
        <f aca="false">CHOOSE(MOD(ROUND(MOD(P101/15-10,24)/2,0),12)+1,"mars","avril","mai","juin","juillet","août","septembre","octobre","novembre","décembre","janvier","février")</f>
        <v>février</v>
      </c>
      <c r="K101" s="2" t="n">
        <f aca="false">ROUND(90-ABS(Légende!$B$12-Q101),0)</f>
        <v>35</v>
      </c>
      <c r="L101" s="2" t="n">
        <v>6</v>
      </c>
      <c r="M101" s="7" t="str">
        <f aca="false">HYPERLINK("https://aladin.cds.unistra.fr/AladinLite/?target="&amp;SUBSTITUTE(ROUND(P101,4)&amp;"",",",".")&amp;"%20"&amp;IF(Q101&gt;=0,"%2B","")&amp;SUBSTITUTE(ROUND(Q101,4)&amp;"",",",".")&amp;"&amp;fov="&amp;SUBSTITUTE(L101&amp;"",",",".")&amp;"&amp;survey=P%2FDSS2%2Fcolor","Aladin")</f>
        <v>Aladin</v>
      </c>
      <c r="N101" s="2" t="n">
        <v>142</v>
      </c>
      <c r="O101" s="8"/>
      <c r="P101" s="5" t="n">
        <f aca="false">(VALUE(LEFT(I101,2))+VALUE(MID(I101,4,2))/60+(VALUE(MID(I101,7,2))+VALUE(MID(I101,10,2))/100)/3600)*15</f>
        <v>130</v>
      </c>
      <c r="Q101" s="5" t="n">
        <f aca="false">IF(MID(I101,13,1)="-",-1,1)*(VALUE(MID(I101,14,2))+VALUE(MID(I101,17,2))/60+(VALUE(MID(I101,20,2))+VALUE(MID(I101,23,1))/10)/3600)</f>
        <v>-12.4666666666667</v>
      </c>
    </row>
    <row r="102" customFormat="false" ht="15" hidden="false" customHeight="false" outlineLevel="0" collapsed="false">
      <c r="A102" s="2" t="s">
        <v>476</v>
      </c>
      <c r="B102" s="11" t="s">
        <v>477</v>
      </c>
      <c r="C102" s="4" t="s">
        <v>478</v>
      </c>
      <c r="D102" s="4" t="s">
        <v>479</v>
      </c>
      <c r="E102" s="5" t="s">
        <v>29</v>
      </c>
      <c r="F102" s="4" t="s">
        <v>473</v>
      </c>
      <c r="G102" s="2" t="s">
        <v>474</v>
      </c>
      <c r="H102" s="5" t="s">
        <v>24</v>
      </c>
      <c r="I102" s="6" t="s">
        <v>480</v>
      </c>
      <c r="J102" s="2" t="str">
        <f aca="false">CHOOSE(MOD(ROUND(MOD(P102/15-10,24)/2,0),12)+1,"mars","avril","mai","juin","juillet","août","septembre","octobre","novembre","décembre","janvier","février")</f>
        <v>mars</v>
      </c>
      <c r="K102" s="2" t="n">
        <f aca="false">ROUND(90-ABS(Légende!$B$12-Q102),0)</f>
        <v>32</v>
      </c>
      <c r="L102" s="2" t="n">
        <v>6</v>
      </c>
      <c r="M102" s="7" t="str">
        <f aca="false">HYPERLINK("https://aladin.cds.unistra.fr/AladinLite/?target="&amp;SUBSTITUTE(ROUND(P102,4)&amp;"",",",".")&amp;"%20"&amp;IF(Q102&gt;=0,"%2B","")&amp;SUBSTITUTE(ROUND(Q102,4)&amp;"",",",".")&amp;"&amp;fov="&amp;SUBSTITUTE(L102&amp;"",",",".")&amp;"&amp;survey=P%2FDSS2%2Fcolor","Aladin")</f>
        <v>Aladin</v>
      </c>
      <c r="N102" s="2" t="n">
        <v>143</v>
      </c>
      <c r="O102" s="8"/>
      <c r="P102" s="5" t="n">
        <f aca="false">(VALUE(LEFT(I102,2))+VALUE(MID(I102,4,2))/60+(VALUE(MID(I102,7,2))+VALUE(MID(I102,10,2))/100)/3600)*15</f>
        <v>152.5</v>
      </c>
      <c r="Q102" s="5" t="n">
        <f aca="false">IF(MID(I102,13,1)="-",-1,1)*(VALUE(MID(I102,14,2))+VALUE(MID(I102,17,2))/60+(VALUE(MID(I102,20,2))+VALUE(MID(I102,23,1))/10)/3600)</f>
        <v>-15.7</v>
      </c>
    </row>
    <row r="103" customFormat="false" ht="15" hidden="false" customHeight="false" outlineLevel="0" collapsed="false">
      <c r="A103" s="2" t="s">
        <v>481</v>
      </c>
      <c r="B103" s="11" t="s">
        <v>477</v>
      </c>
      <c r="C103" s="4" t="s">
        <v>482</v>
      </c>
      <c r="D103" s="4" t="s">
        <v>483</v>
      </c>
      <c r="E103" s="5" t="s">
        <v>29</v>
      </c>
      <c r="F103" s="4" t="s">
        <v>473</v>
      </c>
      <c r="G103" s="2" t="s">
        <v>474</v>
      </c>
      <c r="H103" s="5" t="s">
        <v>24</v>
      </c>
      <c r="I103" s="6" t="s">
        <v>484</v>
      </c>
      <c r="J103" s="2" t="str">
        <f aca="false">CHOOSE(MOD(ROUND(MOD(P103/15-10,24)/2,0),12)+1,"mars","avril","mai","juin","juillet","août","septembre","octobre","novembre","décembre","janvier","février")</f>
        <v>mars</v>
      </c>
      <c r="K103" s="2" t="n">
        <f aca="false">ROUND(90-ABS(Légende!$B$12-Q103),0)</f>
        <v>28</v>
      </c>
      <c r="L103" s="2" t="n">
        <v>6</v>
      </c>
      <c r="M103" s="7" t="str">
        <f aca="false">HYPERLINK("https://aladin.cds.unistra.fr/AladinLite/?target="&amp;SUBSTITUTE(ROUND(P103,4)&amp;"",",",".")&amp;"%20"&amp;IF(Q103&gt;=0,"%2B","")&amp;SUBSTITUTE(ROUND(Q103,4)&amp;"",",",".")&amp;"&amp;fov="&amp;SUBSTITUTE(L103&amp;"",",",".")&amp;"&amp;survey=P%2FDSS2%2Fcolor","Aladin")</f>
        <v>Aladin</v>
      </c>
      <c r="N103" s="2" t="n">
        <v>144</v>
      </c>
      <c r="O103" s="8"/>
      <c r="P103" s="5" t="n">
        <f aca="false">(VALUE(LEFT(I103,2))+VALUE(MID(I103,4,2))/60+(VALUE(MID(I103,7,2))+VALUE(MID(I103,10,2))/100)/3600)*15</f>
        <v>152.75</v>
      </c>
      <c r="Q103" s="5" t="n">
        <f aca="false">IF(MID(I103,13,1)="-",-1,1)*(VALUE(MID(I103,14,2))+VALUE(MID(I103,17,2))/60+(VALUE(MID(I103,20,2))+VALUE(MID(I103,23,1))/10)/3600)</f>
        <v>-18.95</v>
      </c>
    </row>
    <row r="104" customFormat="false" ht="23.85" hidden="false" customHeight="false" outlineLevel="0" collapsed="false">
      <c r="A104" s="2" t="s">
        <v>485</v>
      </c>
      <c r="B104" s="11" t="s">
        <v>477</v>
      </c>
      <c r="C104" s="4" t="s">
        <v>486</v>
      </c>
      <c r="D104" s="4" t="s">
        <v>487</v>
      </c>
      <c r="E104" s="5" t="s">
        <v>41</v>
      </c>
      <c r="F104" s="4" t="s">
        <v>473</v>
      </c>
      <c r="G104" s="2" t="s">
        <v>474</v>
      </c>
      <c r="H104" s="5" t="s">
        <v>36</v>
      </c>
      <c r="I104" s="6" t="s">
        <v>488</v>
      </c>
      <c r="J104" s="2" t="str">
        <f aca="false">CHOOSE(MOD(ROUND(MOD(P104/15-10,24)/2,0),12)+1,"mars","avril","mai","juin","juillet","août","septembre","octobre","novembre","décembre","janvier","février")</f>
        <v>mars</v>
      </c>
      <c r="K104" s="2" t="n">
        <f aca="false">ROUND(90-ABS(Légende!$B$12-Q104),0)</f>
        <v>29</v>
      </c>
      <c r="L104" s="2" t="n">
        <v>0.1</v>
      </c>
      <c r="M104" s="7" t="str">
        <f aca="false">HYPERLINK("https://aladin.cds.unistra.fr/AladinLite/?target="&amp;SUBSTITUTE(ROUND(P104,4)&amp;"",",",".")&amp;"%20"&amp;IF(Q104&gt;=0,"%2B","")&amp;SUBSTITUTE(ROUND(Q104,4)&amp;"",",",".")&amp;"&amp;fov="&amp;SUBSTITUTE(L104&amp;"",",",".")&amp;"&amp;survey=P%2FDSS2%2Fcolor","Aladin")</f>
        <v>Aladin</v>
      </c>
      <c r="N104" s="2" t="n">
        <v>145</v>
      </c>
      <c r="O104" s="8"/>
      <c r="P104" s="5" t="n">
        <f aca="false">(VALUE(LEFT(I104,2))+VALUE(MID(I104,4,2))/60+(VALUE(MID(I104,7,2))+VALUE(MID(I104,10,2))/100)/3600)*15</f>
        <v>156</v>
      </c>
      <c r="Q104" s="5" t="n">
        <f aca="false">IF(MID(I104,13,1)="-",-1,1)*(VALUE(MID(I104,14,2))+VALUE(MID(I104,17,2))/60+(VALUE(MID(I104,20,2))+VALUE(MID(I104,23,1))/10)/3600)</f>
        <v>-18.6333333333333</v>
      </c>
    </row>
    <row r="105" customFormat="false" ht="15" hidden="false" customHeight="false" outlineLevel="0" collapsed="false">
      <c r="A105" s="2" t="s">
        <v>489</v>
      </c>
      <c r="B105" s="11" t="s">
        <v>477</v>
      </c>
      <c r="C105" s="4" t="s">
        <v>490</v>
      </c>
      <c r="D105" s="4" t="s">
        <v>491</v>
      </c>
      <c r="E105" s="5" t="s">
        <v>21</v>
      </c>
      <c r="F105" s="4" t="s">
        <v>492</v>
      </c>
      <c r="G105" s="2" t="s">
        <v>493</v>
      </c>
      <c r="H105" s="5" t="s">
        <v>36</v>
      </c>
      <c r="I105" s="6" t="s">
        <v>494</v>
      </c>
      <c r="J105" s="2" t="str">
        <f aca="false">CHOOSE(MOD(ROUND(MOD(P105/15-10,24)/2,0),12)+1,"mars","avril","mai","juin","juillet","août","septembre","octobre","novembre","décembre","janvier","février")</f>
        <v>avril</v>
      </c>
      <c r="K105" s="2" t="n">
        <f aca="false">ROUND(90-ABS(Légende!$B$12-Q105),0)</f>
        <v>31</v>
      </c>
      <c r="L105" s="2" t="n">
        <v>0.1</v>
      </c>
      <c r="M105" s="7" t="str">
        <f aca="false">HYPERLINK("https://aladin.cds.unistra.fr/AladinLite/?target="&amp;SUBSTITUTE(ROUND(P105,4)&amp;"",",",".")&amp;"%20"&amp;IF(Q105&gt;=0,"%2B","")&amp;SUBSTITUTE(ROUND(Q105,4)&amp;"",",",".")&amp;"&amp;fov="&amp;SUBSTITUTE(L105&amp;"",",",".")&amp;"&amp;survey=P%2FDSS2%2Fcolor","Aladin")</f>
        <v>Aladin</v>
      </c>
      <c r="N105" s="2" t="n">
        <v>146</v>
      </c>
      <c r="O105" s="8"/>
      <c r="P105" s="5" t="n">
        <f aca="false">(VALUE(LEFT(I105,2))+VALUE(MID(I105,4,2))/60+(VALUE(MID(I105,7,2))+VALUE(MID(I105,10,2))/100)/3600)*15</f>
        <v>187.25</v>
      </c>
      <c r="Q105" s="5" t="n">
        <f aca="false">IF(MID(I105,13,1)="-",-1,1)*(VALUE(MID(I105,14,2))+VALUE(MID(I105,17,2))/60+(VALUE(MID(I105,20,2))+VALUE(MID(I105,23,1))/10)/3600)</f>
        <v>-16.5</v>
      </c>
    </row>
    <row r="106" customFormat="false" ht="23.85" hidden="false" customHeight="false" outlineLevel="0" collapsed="false">
      <c r="A106" s="2" t="s">
        <v>495</v>
      </c>
      <c r="B106" s="11" t="s">
        <v>477</v>
      </c>
      <c r="C106" s="4" t="s">
        <v>496</v>
      </c>
      <c r="D106" s="4" t="s">
        <v>497</v>
      </c>
      <c r="E106" s="5" t="s">
        <v>61</v>
      </c>
      <c r="F106" s="4" t="s">
        <v>492</v>
      </c>
      <c r="G106" s="2" t="s">
        <v>493</v>
      </c>
      <c r="H106" s="5" t="s">
        <v>47</v>
      </c>
      <c r="I106" s="6" t="s">
        <v>498</v>
      </c>
      <c r="J106" s="2" t="str">
        <f aca="false">CHOOSE(MOD(ROUND(MOD(P106/15-10,24)/2,0),12)+1,"mars","avril","mai","juin","juillet","août","septembre","octobre","novembre","décembre","janvier","février")</f>
        <v>avril</v>
      </c>
      <c r="K106" s="2" t="n">
        <f aca="false">ROUND(90-ABS(Légende!$B$12-Q106),0)</f>
        <v>28</v>
      </c>
      <c r="L106" s="2" t="n">
        <v>0.3</v>
      </c>
      <c r="M106" s="7" t="str">
        <f aca="false">HYPERLINK("https://aladin.cds.unistra.fr/AladinLite/?target="&amp;SUBSTITUTE(ROUND(P106,4)&amp;"",",",".")&amp;"%20"&amp;IF(Q106&gt;=0,"%2B","")&amp;SUBSTITUTE(ROUND(Q106,4)&amp;"",",",".")&amp;"&amp;fov="&amp;SUBSTITUTE(L106&amp;"",",",".")&amp;"&amp;survey=P%2FDSS2%2Fcolor","Aladin")</f>
        <v>Aladin</v>
      </c>
      <c r="N106" s="2" t="n">
        <v>147</v>
      </c>
      <c r="O106" s="8"/>
      <c r="P106" s="5" t="n">
        <f aca="false">(VALUE(LEFT(I106,2))+VALUE(MID(I106,4,2))/60+(VALUE(MID(I106,7,2))+VALUE(MID(I106,10,2))/100)/3600)*15</f>
        <v>180.25</v>
      </c>
      <c r="Q106" s="5" t="n">
        <f aca="false">IF(MID(I106,13,1)="-",-1,1)*(VALUE(MID(I106,14,2))+VALUE(MID(I106,17,2))/60+(VALUE(MID(I106,20,2))+VALUE(MID(I106,23,1))/10)/3600)</f>
        <v>-18.8666666666667</v>
      </c>
    </row>
    <row r="107" customFormat="false" ht="15" hidden="false" customHeight="false" outlineLevel="0" collapsed="false">
      <c r="A107" s="2" t="s">
        <v>499</v>
      </c>
      <c r="B107" s="11" t="s">
        <v>477</v>
      </c>
      <c r="C107" s="4" t="s">
        <v>500</v>
      </c>
      <c r="D107" s="4" t="s">
        <v>501</v>
      </c>
      <c r="E107" s="5" t="s">
        <v>29</v>
      </c>
      <c r="F107" s="4" t="s">
        <v>492</v>
      </c>
      <c r="G107" s="2" t="s">
        <v>493</v>
      </c>
      <c r="H107" s="5" t="s">
        <v>36</v>
      </c>
      <c r="I107" s="6" t="s">
        <v>502</v>
      </c>
      <c r="J107" s="2" t="str">
        <f aca="false">CHOOSE(MOD(ROUND(MOD(P107/15-10,24)/2,0),12)+1,"mars","avril","mai","juin","juillet","août","septembre","octobre","novembre","décembre","janvier","février")</f>
        <v>avril</v>
      </c>
      <c r="K107" s="2" t="n">
        <f aca="false">ROUND(90-ABS(Légende!$B$12-Q107),0)</f>
        <v>35</v>
      </c>
      <c r="L107" s="2" t="n">
        <v>6</v>
      </c>
      <c r="M107" s="7" t="str">
        <f aca="false">HYPERLINK("https://aladin.cds.unistra.fr/AladinLite/?target="&amp;SUBSTITUTE(ROUND(P107,4)&amp;"",",",".")&amp;"%20"&amp;IF(Q107&gt;=0,"%2B","")&amp;SUBSTITUTE(ROUND(Q107,4)&amp;"",",",".")&amp;"&amp;fov="&amp;SUBSTITUTE(L107&amp;"",",",".")&amp;"&amp;survey=P%2FDSS2%2Fcolor","Aladin")</f>
        <v>Aladin</v>
      </c>
      <c r="N107" s="2" t="n">
        <v>148</v>
      </c>
      <c r="O107" s="8"/>
      <c r="P107" s="5" t="n">
        <f aca="false">(VALUE(LEFT(I107,2))+VALUE(MID(I107,4,2))/60+(VALUE(MID(I107,7,2))+VALUE(MID(I107,10,2))/100)/3600)*15</f>
        <v>188.75</v>
      </c>
      <c r="Q107" s="5" t="n">
        <f aca="false">IF(MID(I107,13,1)="-",-1,1)*(VALUE(MID(I107,14,2))+VALUE(MID(I107,17,2))/60+(VALUE(MID(I107,20,2))+VALUE(MID(I107,23,1))/10)/3600)</f>
        <v>-12.0666666666667</v>
      </c>
    </row>
    <row r="108" customFormat="false" ht="15" hidden="false" customHeight="false" outlineLevel="0" collapsed="false">
      <c r="A108" s="2" t="s">
        <v>503</v>
      </c>
      <c r="B108" s="11" t="s">
        <v>477</v>
      </c>
      <c r="C108" s="4" t="s">
        <v>504</v>
      </c>
      <c r="D108" s="4"/>
      <c r="E108" s="5" t="s">
        <v>61</v>
      </c>
      <c r="F108" s="4" t="s">
        <v>505</v>
      </c>
      <c r="G108" s="2" t="s">
        <v>506</v>
      </c>
      <c r="H108" s="5" t="s">
        <v>47</v>
      </c>
      <c r="I108" s="6" t="s">
        <v>507</v>
      </c>
      <c r="J108" s="2" t="str">
        <f aca="false">CHOOSE(MOD(ROUND(MOD(P108/15-10,24)/2,0),12)+1,"mars","avril","mai","juin","juillet","août","septembre","octobre","novembre","décembre","janvier","février")</f>
        <v>avril</v>
      </c>
      <c r="K108" s="2" t="n">
        <f aca="false">ROUND(90-ABS(Légende!$B$12-Q108),0)</f>
        <v>24</v>
      </c>
      <c r="L108" s="2" t="n">
        <v>0.3</v>
      </c>
      <c r="M108" s="7" t="str">
        <f aca="false">HYPERLINK("https://aladin.cds.unistra.fr/AladinLite/?target="&amp;SUBSTITUTE(ROUND(P108,4)&amp;"",",",".")&amp;"%20"&amp;IF(Q108&gt;=0,"%2B","")&amp;SUBSTITUTE(ROUND(Q108,4)&amp;"",",",".")&amp;"&amp;fov="&amp;SUBSTITUTE(L108&amp;"",",",".")&amp;"&amp;survey=P%2FDSS2%2Fcolor","Aladin")</f>
        <v>Aladin</v>
      </c>
      <c r="N108" s="2" t="n">
        <v>149</v>
      </c>
      <c r="O108" s="8"/>
      <c r="P108" s="5" t="n">
        <f aca="false">(VALUE(LEFT(I108,2))+VALUE(MID(I108,4,2))/60+(VALUE(MID(I108,7,2))+VALUE(MID(I108,10,2))/100)/3600)*15</f>
        <v>165.75</v>
      </c>
      <c r="Q108" s="5" t="n">
        <f aca="false">IF(MID(I108,13,1)="-",-1,1)*(VALUE(MID(I108,14,2))+VALUE(MID(I108,17,2))/60+(VALUE(MID(I108,20,2))+VALUE(MID(I108,23,1))/10)/3600)</f>
        <v>-23.0833333333333</v>
      </c>
    </row>
    <row r="109" customFormat="false" ht="15" hidden="false" customHeight="false" outlineLevel="0" collapsed="false">
      <c r="A109" s="2" t="s">
        <v>508</v>
      </c>
      <c r="B109" s="11" t="s">
        <v>477</v>
      </c>
      <c r="C109" s="4" t="s">
        <v>509</v>
      </c>
      <c r="D109" s="4" t="s">
        <v>510</v>
      </c>
      <c r="E109" s="5" t="s">
        <v>29</v>
      </c>
      <c r="F109" s="4" t="s">
        <v>511</v>
      </c>
      <c r="G109" s="2" t="s">
        <v>512</v>
      </c>
      <c r="H109" s="5" t="s">
        <v>24</v>
      </c>
      <c r="I109" s="6" t="s">
        <v>513</v>
      </c>
      <c r="J109" s="2" t="str">
        <f aca="false">CHOOSE(MOD(ROUND(MOD(P109/15-10,24)/2,0),12)+1,"mars","avril","mai","juin","juillet","août","septembre","octobre","novembre","décembre","janvier","février")</f>
        <v>mars</v>
      </c>
      <c r="K109" s="2" t="n">
        <f aca="false">ROUND(90-ABS(Légende!$B$12-Q109),0)</f>
        <v>50</v>
      </c>
      <c r="L109" s="2" t="n">
        <v>6</v>
      </c>
      <c r="M109" s="7" t="str">
        <f aca="false">HYPERLINK("https://aladin.cds.unistra.fr/AladinLite/?target="&amp;SUBSTITUTE(ROUND(P109,4)&amp;"",",",".")&amp;"%20"&amp;IF(Q109&gt;=0,"%2B","")&amp;SUBSTITUTE(ROUND(Q109,4)&amp;"",",",".")&amp;"&amp;fov="&amp;SUBSTITUTE(L109&amp;"",",",".")&amp;"&amp;survey=P%2FDSS2%2Fcolor","Aladin")</f>
        <v>Aladin</v>
      </c>
      <c r="N109" s="2" t="n">
        <v>150</v>
      </c>
      <c r="O109" s="8"/>
      <c r="P109" s="5" t="n">
        <f aca="false">(VALUE(LEFT(I109,2))+VALUE(MID(I109,4,2))/60+(VALUE(MID(I109,7,2))+VALUE(MID(I109,10,2))/100)/3600)*15</f>
        <v>162</v>
      </c>
      <c r="Q109" s="5" t="n">
        <f aca="false">IF(MID(I109,13,1)="-",-1,1)*(VALUE(MID(I109,14,2))+VALUE(MID(I109,17,2))/60+(VALUE(MID(I109,20,2))+VALUE(MID(I109,23,1))/10)/3600)</f>
        <v>2.55</v>
      </c>
    </row>
    <row r="110" customFormat="false" ht="15" hidden="false" customHeight="false" outlineLevel="0" collapsed="false">
      <c r="A110" s="2" t="s">
        <v>514</v>
      </c>
      <c r="B110" s="11" t="s">
        <v>477</v>
      </c>
      <c r="C110" s="4" t="s">
        <v>515</v>
      </c>
      <c r="D110" s="4" t="s">
        <v>516</v>
      </c>
      <c r="E110" s="5" t="s">
        <v>21</v>
      </c>
      <c r="F110" s="4" t="s">
        <v>517</v>
      </c>
      <c r="G110" s="2" t="s">
        <v>518</v>
      </c>
      <c r="H110" s="5" t="s">
        <v>36</v>
      </c>
      <c r="I110" s="6" t="s">
        <v>519</v>
      </c>
      <c r="J110" s="2" t="str">
        <f aca="false">CHOOSE(MOD(ROUND(MOD(P110/15-10,24)/2,0),12)+1,"mars","avril","mai","juin","juillet","août","septembre","octobre","novembre","décembre","janvier","février")</f>
        <v>mars</v>
      </c>
      <c r="K110" s="2" t="n">
        <f aca="false">ROUND(90-ABS(Légende!$B$12-Q110),0)</f>
        <v>67</v>
      </c>
      <c r="L110" s="2" t="n">
        <v>0.1</v>
      </c>
      <c r="M110" s="7" t="str">
        <f aca="false">HYPERLINK("https://aladin.cds.unistra.fr/AladinLite/?target="&amp;SUBSTITUTE(ROUND(P110,4)&amp;"",",",".")&amp;"%20"&amp;IF(Q110&gt;=0,"%2B","")&amp;SUBSTITUTE(ROUND(Q110,4)&amp;"",",",".")&amp;"&amp;fov="&amp;SUBSTITUTE(L110&amp;"",",",".")&amp;"&amp;survey=P%2FDSS2%2Fcolor","Aladin")</f>
        <v>Aladin</v>
      </c>
      <c r="N110" s="2" t="n">
        <v>151</v>
      </c>
      <c r="O110" s="8"/>
      <c r="P110" s="5" t="n">
        <f aca="false">(VALUE(LEFT(I110,2))+VALUE(MID(I110,4,2))/60+(VALUE(MID(I110,7,2))+VALUE(MID(I110,10,2))/100)/3600)*15</f>
        <v>154.75</v>
      </c>
      <c r="Q110" s="5" t="n">
        <f aca="false">IF(MID(I110,13,1)="-",-1,1)*(VALUE(MID(I110,14,2))+VALUE(MID(I110,17,2))/60+(VALUE(MID(I110,20,2))+VALUE(MID(I110,23,1))/10)/3600)</f>
        <v>19.8333333333333</v>
      </c>
    </row>
    <row r="111" customFormat="false" ht="15" hidden="false" customHeight="false" outlineLevel="0" collapsed="false">
      <c r="A111" s="2" t="s">
        <v>520</v>
      </c>
      <c r="B111" s="11" t="s">
        <v>477</v>
      </c>
      <c r="C111" s="4" t="s">
        <v>521</v>
      </c>
      <c r="D111" s="4"/>
      <c r="E111" s="5" t="s">
        <v>21</v>
      </c>
      <c r="F111" s="4" t="s">
        <v>517</v>
      </c>
      <c r="G111" s="2" t="s">
        <v>518</v>
      </c>
      <c r="H111" s="5" t="s">
        <v>36</v>
      </c>
      <c r="I111" s="6" t="s">
        <v>522</v>
      </c>
      <c r="J111" s="2" t="str">
        <f aca="false">CHOOSE(MOD(ROUND(MOD(P111/15-10,24)/2,0),12)+1,"mars","avril","mai","juin","juillet","août","septembre","octobre","novembre","décembre","janvier","février")</f>
        <v>avril</v>
      </c>
      <c r="K111" s="2" t="n">
        <f aca="false">ROUND(90-ABS(Légende!$B$12-Q111),0)</f>
        <v>64</v>
      </c>
      <c r="L111" s="2" t="n">
        <v>0.1</v>
      </c>
      <c r="M111" s="7" t="str">
        <f aca="false">HYPERLINK("https://aladin.cds.unistra.fr/AladinLite/?target="&amp;SUBSTITUTE(ROUND(P111,4)&amp;"",",",".")&amp;"%20"&amp;IF(Q111&gt;=0,"%2B","")&amp;SUBSTITUTE(ROUND(Q111,4)&amp;"",",",".")&amp;"&amp;fov="&amp;SUBSTITUTE(L111&amp;"",",",".")&amp;"&amp;survey=P%2FDSS2%2Fcolor","Aladin")</f>
        <v>Aladin</v>
      </c>
      <c r="N111" s="2" t="n">
        <v>152</v>
      </c>
      <c r="O111" s="8"/>
      <c r="P111" s="5" t="n">
        <f aca="false">(VALUE(LEFT(I111,2))+VALUE(MID(I111,4,2))/60+(VALUE(MID(I111,7,2))+VALUE(MID(I111,10,2))/100)/3600)*15</f>
        <v>173.5</v>
      </c>
      <c r="Q111" s="5" t="n">
        <f aca="false">IF(MID(I111,13,1)="-",-1,1)*(VALUE(MID(I111,14,2))+VALUE(MID(I111,17,2))/60+(VALUE(MID(I111,20,2))+VALUE(MID(I111,23,1))/10)/3600)</f>
        <v>16.7833333333333</v>
      </c>
    </row>
    <row r="112" customFormat="false" ht="23.85" hidden="false" customHeight="false" outlineLevel="0" collapsed="false">
      <c r="A112" s="2" t="s">
        <v>523</v>
      </c>
      <c r="B112" s="11" t="s">
        <v>477</v>
      </c>
      <c r="C112" s="4" t="s">
        <v>524</v>
      </c>
      <c r="D112" s="4" t="s">
        <v>525</v>
      </c>
      <c r="E112" s="5" t="s">
        <v>61</v>
      </c>
      <c r="F112" s="4" t="s">
        <v>517</v>
      </c>
      <c r="G112" s="2" t="s">
        <v>518</v>
      </c>
      <c r="H112" s="5" t="s">
        <v>47</v>
      </c>
      <c r="I112" s="6" t="s">
        <v>526</v>
      </c>
      <c r="J112" s="2" t="str">
        <f aca="false">CHOOSE(MOD(ROUND(MOD(P112/15-10,24)/2,0),12)+1,"mars","avril","mai","juin","juillet","août","septembre","octobre","novembre","décembre","janvier","février")</f>
        <v>mars</v>
      </c>
      <c r="K112" s="2" t="n">
        <f aca="false">ROUND(90-ABS(Légende!$B$12-Q112),0)</f>
        <v>60</v>
      </c>
      <c r="L112" s="2" t="n">
        <v>0.3</v>
      </c>
      <c r="M112" s="7" t="str">
        <f aca="false">HYPERLINK("https://aladin.cds.unistra.fr/AladinLite/?target="&amp;SUBSTITUTE(ROUND(P112,4)&amp;"",",",".")&amp;"%20"&amp;IF(Q112&gt;=0,"%2B","")&amp;SUBSTITUTE(ROUND(Q112,4)&amp;"",",",".")&amp;"&amp;fov="&amp;SUBSTITUTE(L112&amp;"",",",".")&amp;"&amp;survey=P%2FDSS2%2Fcolor","Aladin")</f>
        <v>Aladin</v>
      </c>
      <c r="N112" s="2" t="n">
        <v>153</v>
      </c>
      <c r="O112" s="8"/>
      <c r="P112" s="5" t="n">
        <f aca="false">(VALUE(LEFT(I112,2))+VALUE(MID(I112,4,2))/60+(VALUE(MID(I112,7,2))+VALUE(MID(I112,10,2))/100)/3600)*15</f>
        <v>152</v>
      </c>
      <c r="Q112" s="5" t="n">
        <f aca="false">IF(MID(I112,13,1)="-",-1,1)*(VALUE(MID(I112,14,2))+VALUE(MID(I112,17,2))/60+(VALUE(MID(I112,20,2))+VALUE(MID(I112,23,1))/10)/3600)</f>
        <v>12.3</v>
      </c>
    </row>
    <row r="113" customFormat="false" ht="15" hidden="false" customHeight="false" outlineLevel="0" collapsed="false">
      <c r="A113" s="2" t="s">
        <v>527</v>
      </c>
      <c r="B113" s="11" t="s">
        <v>477</v>
      </c>
      <c r="C113" s="4" t="s">
        <v>528</v>
      </c>
      <c r="D113" s="4" t="s">
        <v>529</v>
      </c>
      <c r="E113" s="5" t="s">
        <v>29</v>
      </c>
      <c r="F113" s="4" t="s">
        <v>530</v>
      </c>
      <c r="G113" s="2" t="s">
        <v>531</v>
      </c>
      <c r="H113" s="5" t="s">
        <v>24</v>
      </c>
      <c r="I113" s="6" t="s">
        <v>532</v>
      </c>
      <c r="J113" s="2" t="str">
        <f aca="false">CHOOSE(MOD(ROUND(MOD(P113/15-10,24)/2,0),12)+1,"mars","avril","mai","juin","juillet","août","septembre","octobre","novembre","décembre","janvier","février")</f>
        <v>mars</v>
      </c>
      <c r="K113" s="2" t="n">
        <f aca="false">ROUND(90-ABS(Légende!$B$12-Q113),0)</f>
        <v>78</v>
      </c>
      <c r="L113" s="2" t="n">
        <v>6</v>
      </c>
      <c r="M113" s="7" t="str">
        <f aca="false">HYPERLINK("https://aladin.cds.unistra.fr/AladinLite/?target="&amp;SUBSTITUTE(ROUND(P113,4)&amp;"",",",".")&amp;"%20"&amp;IF(Q113&gt;=0,"%2B","")&amp;SUBSTITUTE(ROUND(Q113,4)&amp;"",",",".")&amp;"&amp;fov="&amp;SUBSTITUTE(L113&amp;"",",",".")&amp;"&amp;survey=P%2FDSS2%2Fcolor","Aladin")</f>
        <v>Aladin</v>
      </c>
      <c r="N113" s="2" t="n">
        <v>154</v>
      </c>
      <c r="O113" s="8"/>
      <c r="P113" s="5" t="n">
        <f aca="false">(VALUE(LEFT(I113,2))+VALUE(MID(I113,4,2))/60+(VALUE(MID(I113,7,2))+VALUE(MID(I113,10,2))/100)/3600)*15</f>
        <v>153.5</v>
      </c>
      <c r="Q113" s="5" t="n">
        <f aca="false">IF(MID(I113,13,1)="-",-1,1)*(VALUE(MID(I113,14,2))+VALUE(MID(I113,17,2))/60+(VALUE(MID(I113,20,2))+VALUE(MID(I113,23,1))/10)/3600)</f>
        <v>31.1666666666667</v>
      </c>
    </row>
    <row r="114" customFormat="false" ht="15" hidden="false" customHeight="false" outlineLevel="0" collapsed="false">
      <c r="A114" s="2" t="s">
        <v>533</v>
      </c>
      <c r="B114" s="11" t="s">
        <v>477</v>
      </c>
      <c r="C114" s="4" t="s">
        <v>534</v>
      </c>
      <c r="D114" s="4" t="s">
        <v>535</v>
      </c>
      <c r="E114" s="5" t="s">
        <v>61</v>
      </c>
      <c r="F114" s="4" t="s">
        <v>530</v>
      </c>
      <c r="G114" s="2" t="s">
        <v>531</v>
      </c>
      <c r="H114" s="5" t="s">
        <v>47</v>
      </c>
      <c r="I114" s="6" t="s">
        <v>536</v>
      </c>
      <c r="J114" s="2" t="str">
        <f aca="false">CHOOSE(MOD(ROUND(MOD(P114/15-10,24)/2,0),12)+1,"mars","avril","mai","juin","juillet","août","septembre","octobre","novembre","décembre","janvier","février")</f>
        <v>mars</v>
      </c>
      <c r="K114" s="2" t="n">
        <f aca="false">ROUND(90-ABS(Légende!$B$12-Q114),0)</f>
        <v>84</v>
      </c>
      <c r="L114" s="2" t="n">
        <v>0.3</v>
      </c>
      <c r="M114" s="7" t="str">
        <f aca="false">HYPERLINK("https://aladin.cds.unistra.fr/AladinLite/?target="&amp;SUBSTITUTE(ROUND(P114,4)&amp;"",",",".")&amp;"%20"&amp;IF(Q114&gt;=0,"%2B","")&amp;SUBSTITUTE(ROUND(Q114,4)&amp;"",",",".")&amp;"&amp;fov="&amp;SUBSTITUTE(L114&amp;"",",",".")&amp;"&amp;survey=P%2FDSS2%2Fcolor","Aladin")</f>
        <v>Aladin</v>
      </c>
      <c r="N114" s="2" t="n">
        <v>155</v>
      </c>
      <c r="O114" s="8"/>
      <c r="P114" s="5" t="n">
        <f aca="false">(VALUE(LEFT(I114,2))+VALUE(MID(I114,4,2))/60+(VALUE(MID(I114,7,2))+VALUE(MID(I114,10,2))/100)/3600)*15</f>
        <v>163</v>
      </c>
      <c r="Q114" s="5" t="n">
        <f aca="false">IF(MID(I114,13,1)="-",-1,1)*(VALUE(MID(I114,14,2))+VALUE(MID(I114,17,2))/60+(VALUE(MID(I114,20,2))+VALUE(MID(I114,23,1))/10)/3600)</f>
        <v>36.6166666666667</v>
      </c>
    </row>
    <row r="115" customFormat="false" ht="15" hidden="false" customHeight="false" outlineLevel="0" collapsed="false">
      <c r="A115" s="2" t="s">
        <v>537</v>
      </c>
      <c r="B115" s="11" t="s">
        <v>477</v>
      </c>
      <c r="C115" s="4" t="s">
        <v>538</v>
      </c>
      <c r="D115" s="4" t="s">
        <v>539</v>
      </c>
      <c r="E115" s="5" t="s">
        <v>21</v>
      </c>
      <c r="F115" s="4" t="s">
        <v>540</v>
      </c>
      <c r="G115" s="2" t="s">
        <v>541</v>
      </c>
      <c r="H115" s="5" t="s">
        <v>36</v>
      </c>
      <c r="I115" s="6" t="s">
        <v>542</v>
      </c>
      <c r="J115" s="2" t="str">
        <f aca="false">CHOOSE(MOD(ROUND(MOD(P115/15-10,24)/2,0),12)+1,"mars","avril","mai","juin","juillet","août","septembre","octobre","novembre","décembre","janvier","février")</f>
        <v>avril</v>
      </c>
      <c r="K115" s="2" t="n">
        <f aca="false">ROUND(90-ABS(Légende!$B$12-Q115),0)</f>
        <v>75</v>
      </c>
      <c r="L115" s="2" t="n">
        <v>0.1</v>
      </c>
      <c r="M115" s="7" t="str">
        <f aca="false">HYPERLINK("https://aladin.cds.unistra.fr/AladinLite/?target="&amp;SUBSTITUTE(ROUND(P115,4)&amp;"",",",".")&amp;"%20"&amp;IF(Q115&gt;=0,"%2B","")&amp;SUBSTITUTE(ROUND(Q115,4)&amp;"",",",".")&amp;"&amp;fov="&amp;SUBSTITUTE(L115&amp;"",",",".")&amp;"&amp;survey=P%2FDSS2%2Fcolor","Aladin")</f>
        <v>Aladin</v>
      </c>
      <c r="N115" s="2" t="n">
        <v>156</v>
      </c>
      <c r="O115" s="8"/>
      <c r="P115" s="5" t="n">
        <f aca="false">(VALUE(LEFT(I115,2))+VALUE(MID(I115,4,2))/60+(VALUE(MID(I115,7,2))+VALUE(MID(I115,10,2))/100)/3600)*15</f>
        <v>185.25</v>
      </c>
      <c r="Q115" s="5" t="n">
        <f aca="false">IF(MID(I115,13,1)="-",-1,1)*(VALUE(MID(I115,14,2))+VALUE(MID(I115,17,2))/60+(VALUE(MID(I115,20,2))+VALUE(MID(I115,23,1))/10)/3600)</f>
        <v>58.1</v>
      </c>
    </row>
    <row r="116" customFormat="false" ht="15" hidden="false" customHeight="false" outlineLevel="0" collapsed="false">
      <c r="A116" s="2" t="s">
        <v>543</v>
      </c>
      <c r="B116" s="11" t="s">
        <v>477</v>
      </c>
      <c r="C116" s="4" t="s">
        <v>544</v>
      </c>
      <c r="D116" s="4" t="s">
        <v>545</v>
      </c>
      <c r="E116" s="5" t="s">
        <v>61</v>
      </c>
      <c r="F116" s="4" t="s">
        <v>540</v>
      </c>
      <c r="G116" s="2" t="s">
        <v>541</v>
      </c>
      <c r="H116" s="5" t="s">
        <v>47</v>
      </c>
      <c r="I116" s="6" t="s">
        <v>546</v>
      </c>
      <c r="J116" s="2" t="str">
        <f aca="false">CHOOSE(MOD(ROUND(MOD(P116/15-10,24)/2,0),12)+1,"mars","avril","mai","juin","juillet","août","septembre","octobre","novembre","décembre","janvier","février")</f>
        <v>avril</v>
      </c>
      <c r="K116" s="2" t="n">
        <f aca="false">ROUND(90-ABS(Légende!$B$12-Q116),0)</f>
        <v>89</v>
      </c>
      <c r="L116" s="2" t="n">
        <v>0.3</v>
      </c>
      <c r="M116" s="7" t="str">
        <f aca="false">HYPERLINK("https://aladin.cds.unistra.fr/AladinLite/?target="&amp;SUBSTITUTE(ROUND(P116,4)&amp;"",",",".")&amp;"%20"&amp;IF(Q116&gt;=0,"%2B","")&amp;SUBSTITUTE(ROUND(Q116,4)&amp;"",",",".")&amp;"&amp;fov="&amp;SUBSTITUTE(L116&amp;"",",",".")&amp;"&amp;survey=P%2FDSS2%2Fcolor","Aladin")</f>
        <v>Aladin</v>
      </c>
      <c r="N116" s="2" t="n">
        <v>157</v>
      </c>
      <c r="O116" s="8"/>
      <c r="P116" s="5" t="n">
        <f aca="false">(VALUE(LEFT(I116,2))+VALUE(MID(I116,4,2))/60+(VALUE(MID(I116,7,2))+VALUE(MID(I116,10,2))/100)/3600)*15</f>
        <v>179.5</v>
      </c>
      <c r="Q116" s="5" t="n">
        <f aca="false">IF(MID(I116,13,1)="-",-1,1)*(VALUE(MID(I116,14,2))+VALUE(MID(I116,17,2))/60+(VALUE(MID(I116,20,2))+VALUE(MID(I116,23,1))/10)/3600)</f>
        <v>43.95</v>
      </c>
    </row>
    <row r="117" customFormat="false" ht="15" hidden="false" customHeight="false" outlineLevel="0" collapsed="false">
      <c r="A117" s="2" t="s">
        <v>547</v>
      </c>
      <c r="B117" s="11" t="s">
        <v>477</v>
      </c>
      <c r="C117" s="4" t="s">
        <v>548</v>
      </c>
      <c r="D117" s="4"/>
      <c r="E117" s="5" t="s">
        <v>61</v>
      </c>
      <c r="F117" s="4" t="s">
        <v>540</v>
      </c>
      <c r="G117" s="2" t="s">
        <v>541</v>
      </c>
      <c r="H117" s="5" t="s">
        <v>47</v>
      </c>
      <c r="I117" s="6" t="s">
        <v>549</v>
      </c>
      <c r="J117" s="2" t="str">
        <f aca="false">CHOOSE(MOD(ROUND(MOD(P117/15-10,24)/2,0),12)+1,"mars","avril","mai","juin","juillet","août","septembre","octobre","novembre","décembre","janvier","février")</f>
        <v>avril</v>
      </c>
      <c r="K117" s="2" t="n">
        <f aca="false">ROUND(90-ABS(Légende!$B$12-Q117),0)</f>
        <v>82</v>
      </c>
      <c r="L117" s="2" t="n">
        <v>0.3</v>
      </c>
      <c r="M117" s="7" t="str">
        <f aca="false">HYPERLINK("https://aladin.cds.unistra.fr/AladinLite/?target="&amp;SUBSTITUTE(ROUND(P117,4)&amp;"",",",".")&amp;"%20"&amp;IF(Q117&gt;=0,"%2B","")&amp;SUBSTITUTE(ROUND(Q117,4)&amp;"",",",".")&amp;"&amp;fov="&amp;SUBSTITUTE(L117&amp;"",",",".")&amp;"&amp;survey=P%2FDSS2%2Fcolor","Aladin")</f>
        <v>Aladin</v>
      </c>
      <c r="N117" s="2" t="n">
        <v>158</v>
      </c>
      <c r="O117" s="8"/>
      <c r="P117" s="5" t="n">
        <f aca="false">(VALUE(LEFT(I117,2))+VALUE(MID(I117,4,2))/60+(VALUE(MID(I117,7,2))+VALUE(MID(I117,10,2))/100)/3600)*15</f>
        <v>181.25</v>
      </c>
      <c r="Q117" s="5" t="n">
        <f aca="false">IF(MID(I117,13,1)="-",-1,1)*(VALUE(MID(I117,14,2))+VALUE(MID(I117,17,2))/60+(VALUE(MID(I117,20,2))+VALUE(MID(I117,23,1))/10)/3600)</f>
        <v>50.35</v>
      </c>
    </row>
    <row r="118" customFormat="false" ht="15" hidden="false" customHeight="false" outlineLevel="0" collapsed="false">
      <c r="A118" s="2" t="s">
        <v>550</v>
      </c>
      <c r="B118" s="11" t="s">
        <v>477</v>
      </c>
      <c r="C118" s="4" t="s">
        <v>551</v>
      </c>
      <c r="D118" s="4" t="s">
        <v>552</v>
      </c>
      <c r="E118" s="5" t="s">
        <v>61</v>
      </c>
      <c r="F118" s="4" t="s">
        <v>540</v>
      </c>
      <c r="G118" s="2" t="s">
        <v>541</v>
      </c>
      <c r="H118" s="5" t="s">
        <v>47</v>
      </c>
      <c r="I118" s="6" t="s">
        <v>553</v>
      </c>
      <c r="J118" s="2" t="str">
        <f aca="false">CHOOSE(MOD(ROUND(MOD(P118/15-10,24)/2,0),12)+1,"mars","avril","mai","juin","juillet","août","septembre","octobre","novembre","décembre","janvier","février")</f>
        <v>avril</v>
      </c>
      <c r="K118" s="2" t="n">
        <f aca="false">ROUND(90-ABS(Légende!$B$12-Q118),0)</f>
        <v>86</v>
      </c>
      <c r="L118" s="2" t="n">
        <v>0.3</v>
      </c>
      <c r="M118" s="7" t="str">
        <f aca="false">HYPERLINK("https://aladin.cds.unistra.fr/AladinLite/?target="&amp;SUBSTITUTE(ROUND(P118,4)&amp;"",",",".")&amp;"%20"&amp;IF(Q118&gt;=0,"%2B","")&amp;SUBSTITUTE(ROUND(Q118,4)&amp;"",",",".")&amp;"&amp;fov="&amp;SUBSTITUTE(L118&amp;"",",",".")&amp;"&amp;survey=P%2FDSS2%2Fcolor","Aladin")</f>
        <v>Aladin</v>
      </c>
      <c r="N118" s="2" t="n">
        <v>159</v>
      </c>
      <c r="O118" s="8"/>
      <c r="P118" s="5" t="n">
        <f aca="false">(VALUE(LEFT(I118,2))+VALUE(MID(I118,4,2))/60+(VALUE(MID(I118,7,2))+VALUE(MID(I118,10,2))/100)/3600)*15</f>
        <v>166</v>
      </c>
      <c r="Q118" s="5" t="n">
        <f aca="false">IF(MID(I118,13,1)="-",-1,1)*(VALUE(MID(I118,14,2))+VALUE(MID(I118,17,2))/60+(VALUE(MID(I118,20,2))+VALUE(MID(I118,23,1))/10)/3600)</f>
        <v>38.2</v>
      </c>
    </row>
    <row r="119" customFormat="false" ht="23.85" hidden="false" customHeight="false" outlineLevel="0" collapsed="false">
      <c r="A119" s="2" t="s">
        <v>554</v>
      </c>
      <c r="B119" s="11" t="s">
        <v>477</v>
      </c>
      <c r="C119" s="4" t="s">
        <v>555</v>
      </c>
      <c r="D119" s="4" t="s">
        <v>556</v>
      </c>
      <c r="E119" s="5" t="s">
        <v>61</v>
      </c>
      <c r="F119" s="4" t="s">
        <v>557</v>
      </c>
      <c r="G119" s="2" t="s">
        <v>558</v>
      </c>
      <c r="H119" s="5" t="s">
        <v>36</v>
      </c>
      <c r="I119" s="6" t="s">
        <v>559</v>
      </c>
      <c r="J119" s="2" t="str">
        <f aca="false">CHOOSE(MOD(ROUND(MOD(P119/15-10,24)/2,0),12)+1,"mars","avril","mai","juin","juillet","août","septembre","octobre","novembre","décembre","janvier","février")</f>
        <v>avril</v>
      </c>
      <c r="K119" s="2" t="n">
        <f aca="false">ROUND(90-ABS(Légende!$B$12-Q119),0)</f>
        <v>80</v>
      </c>
      <c r="L119" s="2" t="n">
        <v>0.3</v>
      </c>
      <c r="M119" s="7" t="str">
        <f aca="false">HYPERLINK("https://aladin.cds.unistra.fr/AladinLite/?target="&amp;SUBSTITUTE(ROUND(P119,4)&amp;"",",",".")&amp;"%20"&amp;IF(Q119&gt;=0,"%2B","")&amp;SUBSTITUTE(ROUND(Q119,4)&amp;"",",",".")&amp;"&amp;fov="&amp;SUBSTITUTE(L119&amp;"",",",".")&amp;"&amp;survey=P%2FDSS2%2Fcolor","Aladin")</f>
        <v>Aladin</v>
      </c>
      <c r="N119" s="2" t="n">
        <v>160</v>
      </c>
      <c r="O119" s="8"/>
      <c r="P119" s="5" t="n">
        <f aca="false">(VALUE(LEFT(I119,2))+VALUE(MID(I119,4,2))/60+(VALUE(MID(I119,7,2))+VALUE(MID(I119,10,2))/100)/3600)*15</f>
        <v>190.5</v>
      </c>
      <c r="Q119" s="5" t="n">
        <f aca="false">IF(MID(I119,13,1)="-",-1,1)*(VALUE(MID(I119,14,2))+VALUE(MID(I119,17,2))/60+(VALUE(MID(I119,20,2))+VALUE(MID(I119,23,1))/10)/3600)</f>
        <v>32.5666666666667</v>
      </c>
    </row>
    <row r="120" customFormat="false" ht="15" hidden="false" customHeight="false" outlineLevel="0" collapsed="false">
      <c r="A120" s="2" t="s">
        <v>560</v>
      </c>
      <c r="B120" s="11" t="s">
        <v>477</v>
      </c>
      <c r="C120" s="4" t="s">
        <v>561</v>
      </c>
      <c r="D120" s="4" t="s">
        <v>562</v>
      </c>
      <c r="E120" s="5" t="s">
        <v>61</v>
      </c>
      <c r="F120" s="4" t="s">
        <v>557</v>
      </c>
      <c r="G120" s="2" t="s">
        <v>558</v>
      </c>
      <c r="H120" s="5" t="s">
        <v>47</v>
      </c>
      <c r="I120" s="6" t="s">
        <v>563</v>
      </c>
      <c r="J120" s="2" t="str">
        <f aca="false">CHOOSE(MOD(ROUND(MOD(P120/15-10,24)/2,0),12)+1,"mars","avril","mai","juin","juillet","août","septembre","octobre","novembre","décembre","janvier","février")</f>
        <v>mai</v>
      </c>
      <c r="K120" s="2" t="n">
        <f aca="false">ROUND(90-ABS(Légende!$B$12-Q120),0)</f>
        <v>88</v>
      </c>
      <c r="L120" s="2" t="n">
        <v>0.3</v>
      </c>
      <c r="M120" s="7" t="str">
        <f aca="false">HYPERLINK("https://aladin.cds.unistra.fr/AladinLite/?target="&amp;SUBSTITUTE(ROUND(P120,4)&amp;"",",",".")&amp;"%20"&amp;IF(Q120&gt;=0,"%2B","")&amp;SUBSTITUTE(ROUND(Q120,4)&amp;"",",",".")&amp;"&amp;fov="&amp;SUBSTITUTE(L120&amp;"",",",".")&amp;"&amp;survey=P%2FDSS2%2Fcolor","Aladin")</f>
        <v>Aladin</v>
      </c>
      <c r="N120" s="2" t="n">
        <v>161</v>
      </c>
      <c r="O120" s="8"/>
      <c r="P120" s="5" t="n">
        <f aca="false">(VALUE(LEFT(I120,2))+VALUE(MID(I120,4,2))/60+(VALUE(MID(I120,7,2))+VALUE(MID(I120,10,2))/100)/3600)*15</f>
        <v>208.25</v>
      </c>
      <c r="Q120" s="5" t="n">
        <f aca="false">IF(MID(I120,13,1)="-",-1,1)*(VALUE(MID(I120,14,2))+VALUE(MID(I120,17,2))/60+(VALUE(MID(I120,20,2))+VALUE(MID(I120,23,1))/10)/3600)</f>
        <v>40.2833333333333</v>
      </c>
    </row>
    <row r="121" customFormat="false" ht="23.85" hidden="false" customHeight="false" outlineLevel="0" collapsed="false">
      <c r="A121" s="2" t="s">
        <v>564</v>
      </c>
      <c r="B121" s="11" t="s">
        <v>477</v>
      </c>
      <c r="C121" s="4" t="s">
        <v>565</v>
      </c>
      <c r="D121" s="4" t="s">
        <v>566</v>
      </c>
      <c r="E121" s="5" t="s">
        <v>61</v>
      </c>
      <c r="F121" s="4" t="s">
        <v>557</v>
      </c>
      <c r="G121" s="2" t="s">
        <v>558</v>
      </c>
      <c r="H121" s="5" t="s">
        <v>47</v>
      </c>
      <c r="I121" s="6" t="s">
        <v>567</v>
      </c>
      <c r="J121" s="2" t="str">
        <f aca="false">CHOOSE(MOD(ROUND(MOD(P121/15-10,24)/2,0),12)+1,"mars","avril","mai","juin","juillet","août","septembre","octobre","novembre","décembre","janvier","février")</f>
        <v>avril</v>
      </c>
      <c r="K121" s="2" t="n">
        <f aca="false">ROUND(90-ABS(Légende!$B$12-Q121),0)</f>
        <v>85</v>
      </c>
      <c r="L121" s="2" t="n">
        <v>0.3</v>
      </c>
      <c r="M121" s="7" t="str">
        <f aca="false">HYPERLINK("https://aladin.cds.unistra.fr/AladinLite/?target="&amp;SUBSTITUTE(ROUND(P121,4)&amp;"",",",".")&amp;"%20"&amp;IF(Q121&gt;=0,"%2B","")&amp;SUBSTITUTE(ROUND(Q121,4)&amp;"",",",".")&amp;"&amp;fov="&amp;SUBSTITUTE(L121&amp;"",",",".")&amp;"&amp;survey=P%2FDSS2%2Fcolor","Aladin")</f>
        <v>Aladin</v>
      </c>
      <c r="N121" s="2" t="n">
        <v>162</v>
      </c>
      <c r="O121" s="8"/>
      <c r="P121" s="5" t="n">
        <f aca="false">(VALUE(LEFT(I121,2))+VALUE(MID(I121,4,2))/60+(VALUE(MID(I121,7,2))+VALUE(MID(I121,10,2))/100)/3600)*15</f>
        <v>184.25</v>
      </c>
      <c r="Q121" s="5" t="n">
        <f aca="false">IF(MID(I121,13,1)="-",-1,1)*(VALUE(MID(I121,14,2))+VALUE(MID(I121,17,2))/60+(VALUE(MID(I121,20,2))+VALUE(MID(I121,23,1))/10)/3600)</f>
        <v>37.8</v>
      </c>
    </row>
    <row r="122" customFormat="false" ht="15" hidden="false" customHeight="false" outlineLevel="0" collapsed="false">
      <c r="A122" s="2" t="s">
        <v>568</v>
      </c>
      <c r="B122" s="11" t="s">
        <v>477</v>
      </c>
      <c r="C122" s="4" t="s">
        <v>569</v>
      </c>
      <c r="D122" s="4" t="s">
        <v>570</v>
      </c>
      <c r="E122" s="5" t="s">
        <v>61</v>
      </c>
      <c r="F122" s="4" t="s">
        <v>557</v>
      </c>
      <c r="G122" s="2" t="s">
        <v>558</v>
      </c>
      <c r="H122" s="5" t="s">
        <v>47</v>
      </c>
      <c r="I122" s="6" t="s">
        <v>571</v>
      </c>
      <c r="J122" s="2" t="str">
        <f aca="false">CHOOSE(MOD(ROUND(MOD(P122/15-10,24)/2,0),12)+1,"mars","avril","mai","juin","juillet","août","septembre","octobre","novembre","décembre","janvier","février")</f>
        <v>avril</v>
      </c>
      <c r="K122" s="2" t="n">
        <f aca="false">ROUND(90-ABS(Légende!$B$12-Q122),0)</f>
        <v>81</v>
      </c>
      <c r="L122" s="2" t="n">
        <v>0.3</v>
      </c>
      <c r="M122" s="7" t="str">
        <f aca="false">HYPERLINK("https://aladin.cds.unistra.fr/AladinLite/?target="&amp;SUBSTITUTE(ROUND(P122,4)&amp;"",",",".")&amp;"%20"&amp;IF(Q122&gt;=0,"%2B","")&amp;SUBSTITUTE(ROUND(Q122,4)&amp;"",",",".")&amp;"&amp;fov="&amp;SUBSTITUTE(L122&amp;"",",",".")&amp;"&amp;survey=P%2FDSS2%2Fcolor","Aladin")</f>
        <v>Aladin</v>
      </c>
      <c r="N122" s="2" t="n">
        <v>163</v>
      </c>
      <c r="O122" s="8"/>
      <c r="P122" s="5" t="n">
        <f aca="false">(VALUE(LEFT(I122,2))+VALUE(MID(I122,4,2))/60+(VALUE(MID(I122,7,2))+VALUE(MID(I122,10,2))/100)/3600)*15</f>
        <v>186.25</v>
      </c>
      <c r="Q122" s="5" t="n">
        <f aca="false">IF(MID(I122,13,1)="-",-1,1)*(VALUE(MID(I122,14,2))+VALUE(MID(I122,17,2))/60+(VALUE(MID(I122,20,2))+VALUE(MID(I122,23,1))/10)/3600)</f>
        <v>33.55</v>
      </c>
    </row>
    <row r="123" customFormat="false" ht="15" hidden="false" customHeight="false" outlineLevel="0" collapsed="false">
      <c r="A123" s="2" t="s">
        <v>572</v>
      </c>
      <c r="B123" s="11" t="s">
        <v>477</v>
      </c>
      <c r="C123" s="4" t="s">
        <v>573</v>
      </c>
      <c r="D123" s="4" t="s">
        <v>574</v>
      </c>
      <c r="E123" s="5" t="s">
        <v>21</v>
      </c>
      <c r="F123" s="4" t="s">
        <v>557</v>
      </c>
      <c r="G123" s="2" t="s">
        <v>558</v>
      </c>
      <c r="H123" s="5" t="s">
        <v>36</v>
      </c>
      <c r="I123" s="6" t="s">
        <v>575</v>
      </c>
      <c r="J123" s="2" t="str">
        <f aca="false">CHOOSE(MOD(ROUND(MOD(P123/15-10,24)/2,0),12)+1,"mars","avril","mai","juin","juillet","août","septembre","octobre","novembre","décembre","janvier","février")</f>
        <v>avril</v>
      </c>
      <c r="K123" s="2" t="n">
        <f aca="false">ROUND(90-ABS(Légende!$B$12-Q123),0)</f>
        <v>86</v>
      </c>
      <c r="L123" s="2" t="n">
        <v>0.1</v>
      </c>
      <c r="M123" s="7" t="str">
        <f aca="false">HYPERLINK("https://aladin.cds.unistra.fr/AladinLite/?target="&amp;SUBSTITUTE(ROUND(P123,4)&amp;"",",",".")&amp;"%20"&amp;IF(Q123&gt;=0,"%2B","")&amp;SUBSTITUTE(ROUND(Q123,4)&amp;"",",",".")&amp;"&amp;fov="&amp;SUBSTITUTE(L123&amp;"",",",".")&amp;"&amp;survey=P%2FDSS2%2Fcolor","Aladin")</f>
        <v>Aladin</v>
      </c>
      <c r="N123" s="2" t="n">
        <v>164</v>
      </c>
      <c r="O123" s="8"/>
      <c r="P123" s="5" t="n">
        <f aca="false">(VALUE(LEFT(I123,2))+VALUE(MID(I123,4,2))/60+(VALUE(MID(I123,7,2))+VALUE(MID(I123,10,2))/100)/3600)*15</f>
        <v>194</v>
      </c>
      <c r="Q123" s="5" t="n">
        <f aca="false">IF(MID(I123,13,1)="-",-1,1)*(VALUE(MID(I123,14,2))+VALUE(MID(I123,17,2))/60+(VALUE(MID(I123,20,2))+VALUE(MID(I123,23,1))/10)/3600)</f>
        <v>38.3166666666667</v>
      </c>
    </row>
    <row r="124" customFormat="false" ht="15" hidden="false" customHeight="false" outlineLevel="0" collapsed="false">
      <c r="A124" s="2" t="s">
        <v>576</v>
      </c>
      <c r="B124" s="11" t="s">
        <v>477</v>
      </c>
      <c r="C124" s="4" t="s">
        <v>577</v>
      </c>
      <c r="D124" s="4"/>
      <c r="E124" s="5" t="s">
        <v>21</v>
      </c>
      <c r="F124" s="4" t="s">
        <v>557</v>
      </c>
      <c r="G124" s="2" t="s">
        <v>558</v>
      </c>
      <c r="H124" s="5" t="s">
        <v>36</v>
      </c>
      <c r="I124" s="6" t="s">
        <v>578</v>
      </c>
      <c r="J124" s="2" t="str">
        <f aca="false">CHOOSE(MOD(ROUND(MOD(P124/15-10,24)/2,0),12)+1,"mars","avril","mai","juin","juillet","août","septembre","octobre","novembre","décembre","janvier","février")</f>
        <v>avril</v>
      </c>
      <c r="K124" s="2" t="n">
        <f aca="false">ROUND(90-ABS(Légende!$B$12-Q124),0)</f>
        <v>88</v>
      </c>
      <c r="L124" s="2" t="n">
        <v>0.1</v>
      </c>
      <c r="M124" s="7" t="str">
        <f aca="false">HYPERLINK("https://aladin.cds.unistra.fr/AladinLite/?target="&amp;SUBSTITUTE(ROUND(P124,4)&amp;"",",",".")&amp;"%20"&amp;IF(Q124&gt;=0,"%2B","")&amp;SUBSTITUTE(ROUND(Q124,4)&amp;"",",",".")&amp;"&amp;fov="&amp;SUBSTITUTE(L124&amp;"",",",".")&amp;"&amp;survey=P%2FDSS2%2Fcolor","Aladin")</f>
        <v>Aladin</v>
      </c>
      <c r="N124" s="2" t="n">
        <v>165</v>
      </c>
      <c r="O124" s="8"/>
      <c r="P124" s="5" t="n">
        <f aca="false">(VALUE(LEFT(I124,2))+VALUE(MID(I124,4,2))/60+(VALUE(MID(I124,7,2))+VALUE(MID(I124,10,2))/100)/3600)*15</f>
        <v>184</v>
      </c>
      <c r="Q124" s="5" t="n">
        <f aca="false">IF(MID(I124,13,1)="-",-1,1)*(VALUE(MID(I124,14,2))+VALUE(MID(I124,17,2))/60+(VALUE(MID(I124,20,2))+VALUE(MID(I124,23,1))/10)/3600)</f>
        <v>40.65</v>
      </c>
    </row>
    <row r="125" customFormat="false" ht="15" hidden="false" customHeight="false" outlineLevel="0" collapsed="false">
      <c r="A125" s="2" t="s">
        <v>579</v>
      </c>
      <c r="B125" s="11" t="s">
        <v>477</v>
      </c>
      <c r="C125" s="4" t="s">
        <v>580</v>
      </c>
      <c r="D125" s="4" t="s">
        <v>581</v>
      </c>
      <c r="E125" s="5" t="s">
        <v>384</v>
      </c>
      <c r="F125" s="4" t="s">
        <v>557</v>
      </c>
      <c r="G125" s="2" t="s">
        <v>558</v>
      </c>
      <c r="H125" s="5" t="s">
        <v>24</v>
      </c>
      <c r="I125" s="6" t="s">
        <v>582</v>
      </c>
      <c r="J125" s="2" t="str">
        <f aca="false">CHOOSE(MOD(ROUND(MOD(P125/15-10,24)/2,0),12)+1,"mars","avril","mai","juin","juillet","août","septembre","octobre","novembre","décembre","janvier","février")</f>
        <v>avril</v>
      </c>
      <c r="K125" s="2" t="n">
        <f aca="false">ROUND(90-ABS(Légende!$B$12-Q125),0)</f>
        <v>87</v>
      </c>
      <c r="L125" s="2" t="n">
        <v>0.5</v>
      </c>
      <c r="M125" s="7" t="str">
        <f aca="false">HYPERLINK("https://aladin.cds.unistra.fr/AladinLite/?target="&amp;SUBSTITUTE(ROUND(P125,4)&amp;"",",",".")&amp;"%20"&amp;IF(Q125&gt;=0,"%2B","")&amp;SUBSTITUTE(ROUND(Q125,4)&amp;"",",",".")&amp;"&amp;fov="&amp;SUBSTITUTE(L125&amp;"",",",".")&amp;"&amp;survey=P%2FDSS2%2Fcolor","Aladin")</f>
        <v>Aladin</v>
      </c>
      <c r="N125" s="2" t="n">
        <v>166</v>
      </c>
      <c r="O125" s="8"/>
      <c r="P125" s="5" t="n">
        <f aca="false">(VALUE(LEFT(I125,2))+VALUE(MID(I125,4,2))/60+(VALUE(MID(I125,7,2))+VALUE(MID(I125,10,2))/100)/3600)*15</f>
        <v>191.25</v>
      </c>
      <c r="Q125" s="5" t="n">
        <f aca="false">IF(MID(I125,13,1)="-",-1,1)*(VALUE(MID(I125,14,2))+VALUE(MID(I125,17,2))/60+(VALUE(MID(I125,20,2))+VALUE(MID(I125,23,1))/10)/3600)</f>
        <v>45.4333333333333</v>
      </c>
    </row>
    <row r="126" customFormat="false" ht="15" hidden="false" customHeight="false" outlineLevel="0" collapsed="false">
      <c r="A126" s="2" t="s">
        <v>583</v>
      </c>
      <c r="B126" s="11" t="s">
        <v>477</v>
      </c>
      <c r="C126" s="4" t="s">
        <v>584</v>
      </c>
      <c r="D126" s="4"/>
      <c r="E126" s="5" t="s">
        <v>82</v>
      </c>
      <c r="F126" s="4" t="s">
        <v>557</v>
      </c>
      <c r="G126" s="2" t="s">
        <v>558</v>
      </c>
      <c r="H126" s="5" t="s">
        <v>24</v>
      </c>
      <c r="I126" s="6" t="s">
        <v>585</v>
      </c>
      <c r="J126" s="2" t="str">
        <f aca="false">CHOOSE(MOD(ROUND(MOD(P126/15-10,24)/2,0),12)+1,"mars","avril","mai","juin","juillet","août","septembre","octobre","novembre","décembre","janvier","février")</f>
        <v>avril</v>
      </c>
      <c r="K126" s="2" t="n">
        <f aca="false">ROUND(90-ABS(Légende!$B$12-Q126),0)</f>
        <v>84</v>
      </c>
      <c r="L126" s="2" t="n">
        <v>1.5</v>
      </c>
      <c r="M126" s="7" t="str">
        <f aca="false">HYPERLINK("https://aladin.cds.unistra.fr/AladinLite/?target="&amp;SUBSTITUTE(ROUND(P126,4)&amp;"",",",".")&amp;"%20"&amp;IF(Q126&gt;=0,"%2B","")&amp;SUBSTITUTE(ROUND(Q126,4)&amp;"",",",".")&amp;"&amp;fov="&amp;SUBSTITUTE(L126&amp;"",",",".")&amp;"&amp;survey=P%2FDSS2%2Fcolor","Aladin")</f>
        <v>Aladin</v>
      </c>
      <c r="N126" s="2" t="n">
        <v>167</v>
      </c>
      <c r="O126" s="8"/>
      <c r="P126" s="5" t="n">
        <f aca="false">(VALUE(LEFT(I126,2))+VALUE(MID(I126,4,2))/60+(VALUE(MID(I126,7,2))+VALUE(MID(I126,10,2))/100)/3600)*15</f>
        <v>188.75</v>
      </c>
      <c r="Q126" s="5" t="n">
        <f aca="false">IF(MID(I126,13,1)="-",-1,1)*(VALUE(MID(I126,14,2))+VALUE(MID(I126,17,2))/60+(VALUE(MID(I126,20,2))+VALUE(MID(I126,23,1))/10)/3600)</f>
        <v>36.3833333333333</v>
      </c>
    </row>
    <row r="127" customFormat="false" ht="15" hidden="false" customHeight="false" outlineLevel="0" collapsed="false">
      <c r="A127" s="2" t="s">
        <v>586</v>
      </c>
      <c r="B127" s="11" t="s">
        <v>477</v>
      </c>
      <c r="C127" s="4" t="s">
        <v>587</v>
      </c>
      <c r="D127" s="4"/>
      <c r="E127" s="5" t="s">
        <v>21</v>
      </c>
      <c r="F127" s="4" t="s">
        <v>588</v>
      </c>
      <c r="G127" s="2" t="s">
        <v>589</v>
      </c>
      <c r="H127" s="5" t="s">
        <v>36</v>
      </c>
      <c r="I127" s="6" t="s">
        <v>590</v>
      </c>
      <c r="J127" s="2" t="str">
        <f aca="false">CHOOSE(MOD(ROUND(MOD(P127/15-10,24)/2,0),12)+1,"mars","avril","mai","juin","juillet","août","septembre","octobre","novembre","décembre","janvier","février")</f>
        <v>avril</v>
      </c>
      <c r="K127" s="2" t="n">
        <f aca="false">ROUND(90-ABS(Légende!$B$12-Q127),0)</f>
        <v>66</v>
      </c>
      <c r="L127" s="2" t="n">
        <v>0.1</v>
      </c>
      <c r="M127" s="7" t="str">
        <f aca="false">HYPERLINK("https://aladin.cds.unistra.fr/AladinLite/?target="&amp;SUBSTITUTE(ROUND(P127,4)&amp;"",",",".")&amp;"%20"&amp;IF(Q127&gt;=0,"%2B","")&amp;SUBSTITUTE(ROUND(Q127,4)&amp;"",",",".")&amp;"&amp;fov="&amp;SUBSTITUTE(L127&amp;"",",",".")&amp;"&amp;survey=P%2FDSS2%2Fcolor","Aladin")</f>
        <v>Aladin</v>
      </c>
      <c r="N127" s="2" t="n">
        <v>168</v>
      </c>
      <c r="O127" s="8"/>
      <c r="P127" s="5" t="n">
        <f aca="false">(VALUE(LEFT(I127,2))+VALUE(MID(I127,4,2))/60+(VALUE(MID(I127,7,2))+VALUE(MID(I127,10,2))/100)/3600)*15</f>
        <v>188.75</v>
      </c>
      <c r="Q127" s="5" t="n">
        <f aca="false">IF(MID(I127,13,1)="-",-1,1)*(VALUE(MID(I127,14,2))+VALUE(MID(I127,17,2))/60+(VALUE(MID(I127,20,2))+VALUE(MID(I127,23,1))/10)/3600)</f>
        <v>18.3666666666667</v>
      </c>
    </row>
    <row r="128" customFormat="false" ht="23.85" hidden="false" customHeight="false" outlineLevel="0" collapsed="false">
      <c r="A128" s="2" t="s">
        <v>591</v>
      </c>
      <c r="B128" s="11" t="s">
        <v>477</v>
      </c>
      <c r="C128" s="4" t="s">
        <v>592</v>
      </c>
      <c r="D128" s="4" t="s">
        <v>593</v>
      </c>
      <c r="E128" s="5" t="s">
        <v>82</v>
      </c>
      <c r="F128" s="4" t="s">
        <v>588</v>
      </c>
      <c r="G128" s="2" t="s">
        <v>589</v>
      </c>
      <c r="H128" s="5" t="s">
        <v>24</v>
      </c>
      <c r="I128" s="6" t="s">
        <v>594</v>
      </c>
      <c r="J128" s="2" t="str">
        <f aca="false">CHOOSE(MOD(ROUND(MOD(P128/15-10,24)/2,0),12)+1,"mars","avril","mai","juin","juillet","août","septembre","octobre","novembre","décembre","janvier","février")</f>
        <v>avril</v>
      </c>
      <c r="K128" s="2" t="n">
        <f aca="false">ROUND(90-ABS(Légende!$B$12-Q128),0)</f>
        <v>73</v>
      </c>
      <c r="L128" s="2" t="n">
        <v>1.5</v>
      </c>
      <c r="M128" s="7" t="str">
        <f aca="false">HYPERLINK("https://aladin.cds.unistra.fr/AladinLite/?target="&amp;SUBSTITUTE(ROUND(P128,4)&amp;"",",",".")&amp;"%20"&amp;IF(Q128&gt;=0,"%2B","")&amp;SUBSTITUTE(ROUND(Q128,4)&amp;"",",",".")&amp;"&amp;fov="&amp;SUBSTITUTE(L128&amp;"",",",".")&amp;"&amp;survey=P%2FDSS2%2Fcolor","Aladin")</f>
        <v>Aladin</v>
      </c>
      <c r="N128" s="2" t="n">
        <v>169</v>
      </c>
      <c r="O128" s="8"/>
      <c r="P128" s="5" t="n">
        <f aca="false">(VALUE(LEFT(I128,2))+VALUE(MID(I128,4,2))/60+(VALUE(MID(I128,7,2))+VALUE(MID(I128,10,2))/100)/3600)*15</f>
        <v>186.75</v>
      </c>
      <c r="Q128" s="5" t="n">
        <f aca="false">IF(MID(I128,13,1)="-",-1,1)*(VALUE(MID(I128,14,2))+VALUE(MID(I128,17,2))/60+(VALUE(MID(I128,20,2))+VALUE(MID(I128,23,1))/10)/3600)</f>
        <v>25.9</v>
      </c>
    </row>
    <row r="129" customFormat="false" ht="15" hidden="false" customHeight="false" outlineLevel="0" collapsed="false">
      <c r="A129" s="2" t="s">
        <v>595</v>
      </c>
      <c r="B129" s="11" t="s">
        <v>477</v>
      </c>
      <c r="C129" s="4" t="s">
        <v>596</v>
      </c>
      <c r="D129" s="4"/>
      <c r="E129" s="5" t="s">
        <v>182</v>
      </c>
      <c r="F129" s="4" t="s">
        <v>588</v>
      </c>
      <c r="G129" s="2" t="s">
        <v>589</v>
      </c>
      <c r="H129" s="5" t="s">
        <v>47</v>
      </c>
      <c r="I129" s="6" t="s">
        <v>597</v>
      </c>
      <c r="J129" s="2" t="str">
        <f aca="false">CHOOSE(MOD(ROUND(MOD(P129/15-10,24)/2,0),12)+1,"mars","avril","mai","juin","juillet","août","septembre","octobre","novembre","décembre","janvier","février")</f>
        <v>mai</v>
      </c>
      <c r="K129" s="2" t="n">
        <f aca="false">ROUND(90-ABS(Légende!$B$12-Q129),0)</f>
        <v>65</v>
      </c>
      <c r="L129" s="2" t="n">
        <v>0.3</v>
      </c>
      <c r="M129" s="7" t="str">
        <f aca="false">HYPERLINK("https://aladin.cds.unistra.fr/AladinLite/?target="&amp;SUBSTITUTE(ROUND(P129,4)&amp;"",",",".")&amp;"%20"&amp;IF(Q129&gt;=0,"%2B","")&amp;SUBSTITUTE(ROUND(Q129,4)&amp;"",",",".")&amp;"&amp;fov="&amp;SUBSTITUTE(L129&amp;"",",",".")&amp;"&amp;survey=P%2FDSS2%2Fcolor","Aladin")</f>
        <v>Aladin</v>
      </c>
      <c r="N129" s="2" t="n">
        <v>170</v>
      </c>
      <c r="O129" s="8"/>
      <c r="P129" s="5" t="n">
        <f aca="false">(VALUE(LEFT(I129,2))+VALUE(MID(I129,4,2))/60+(VALUE(MID(I129,7,2))+VALUE(MID(I129,10,2))/100)/3600)*15</f>
        <v>199</v>
      </c>
      <c r="Q129" s="5" t="n">
        <f aca="false">IF(MID(I129,13,1)="-",-1,1)*(VALUE(MID(I129,14,2))+VALUE(MID(I129,17,2))/60+(VALUE(MID(I129,20,2))+VALUE(MID(I129,23,1))/10)/3600)</f>
        <v>17.7</v>
      </c>
    </row>
    <row r="130" customFormat="false" ht="23.85" hidden="false" customHeight="false" outlineLevel="0" collapsed="false">
      <c r="A130" s="2" t="s">
        <v>598</v>
      </c>
      <c r="B130" s="11" t="s">
        <v>477</v>
      </c>
      <c r="C130" s="4" t="s">
        <v>599</v>
      </c>
      <c r="D130" s="4" t="s">
        <v>600</v>
      </c>
      <c r="E130" s="5" t="s">
        <v>61</v>
      </c>
      <c r="F130" s="4" t="s">
        <v>588</v>
      </c>
      <c r="G130" s="2" t="s">
        <v>589</v>
      </c>
      <c r="H130" s="5" t="s">
        <v>36</v>
      </c>
      <c r="I130" s="6" t="s">
        <v>601</v>
      </c>
      <c r="J130" s="2" t="str">
        <f aca="false">CHOOSE(MOD(ROUND(MOD(P130/15-10,24)/2,0),12)+1,"mars","avril","mai","juin","juillet","août","septembre","octobre","novembre","décembre","janvier","février")</f>
        <v>avril</v>
      </c>
      <c r="K130" s="2" t="n">
        <f aca="false">ROUND(90-ABS(Légende!$B$12-Q130),0)</f>
        <v>73</v>
      </c>
      <c r="L130" s="2" t="n">
        <v>0.3</v>
      </c>
      <c r="M130" s="7" t="str">
        <f aca="false">HYPERLINK("https://aladin.cds.unistra.fr/AladinLite/?target="&amp;SUBSTITUTE(ROUND(P130,4)&amp;"",",",".")&amp;"%20"&amp;IF(Q130&gt;=0,"%2B","")&amp;SUBSTITUTE(ROUND(Q130,4)&amp;"",",",".")&amp;"&amp;fov="&amp;SUBSTITUTE(L130&amp;"",",",".")&amp;"&amp;survey=P%2FDSS2%2Fcolor","Aladin")</f>
        <v>Aladin</v>
      </c>
      <c r="N130" s="2" t="n">
        <v>171</v>
      </c>
      <c r="O130" s="8"/>
      <c r="P130" s="5" t="n">
        <f aca="false">(VALUE(LEFT(I130,2))+VALUE(MID(I130,4,2))/60+(VALUE(MID(I130,7,2))+VALUE(MID(I130,10,2))/100)/3600)*15</f>
        <v>189</v>
      </c>
      <c r="Q130" s="5" t="n">
        <f aca="false">IF(MID(I130,13,1)="-",-1,1)*(VALUE(MID(I130,14,2))+VALUE(MID(I130,17,2))/60+(VALUE(MID(I130,20,2))+VALUE(MID(I130,23,1))/10)/3600)</f>
        <v>25.9833333333333</v>
      </c>
    </row>
    <row r="131" customFormat="false" ht="15" hidden="false" customHeight="false" outlineLevel="0" collapsed="false">
      <c r="A131" s="2" t="s">
        <v>602</v>
      </c>
      <c r="B131" s="11" t="s">
        <v>477</v>
      </c>
      <c r="C131" s="4" t="s">
        <v>603</v>
      </c>
      <c r="D131" s="4"/>
      <c r="E131" s="5" t="s">
        <v>61</v>
      </c>
      <c r="F131" s="4" t="s">
        <v>588</v>
      </c>
      <c r="G131" s="2" t="s">
        <v>589</v>
      </c>
      <c r="H131" s="5" t="s">
        <v>47</v>
      </c>
      <c r="I131" s="6" t="s">
        <v>604</v>
      </c>
      <c r="J131" s="2" t="str">
        <f aca="false">CHOOSE(MOD(ROUND(MOD(P131/15-10,24)/2,0),12)+1,"mars","avril","mai","juin","juillet","août","septembre","octobre","novembre","décembre","janvier","février")</f>
        <v>avril</v>
      </c>
      <c r="K131" s="2" t="n">
        <f aca="false">ROUND(90-ABS(Légende!$B$12-Q131),0)</f>
        <v>62</v>
      </c>
      <c r="L131" s="2" t="n">
        <v>0.3</v>
      </c>
      <c r="M131" s="7" t="str">
        <f aca="false">HYPERLINK("https://aladin.cds.unistra.fr/AladinLite/?target="&amp;SUBSTITUTE(ROUND(P131,4)&amp;"",",",".")&amp;"%20"&amp;IF(Q131&gt;=0,"%2B","")&amp;SUBSTITUTE(ROUND(Q131,4)&amp;"",",",".")&amp;"&amp;fov="&amp;SUBSTITUTE(L131&amp;"",",",".")&amp;"&amp;survey=P%2FDSS2%2Fcolor","Aladin")</f>
        <v>Aladin</v>
      </c>
      <c r="N131" s="2" t="n">
        <v>172</v>
      </c>
      <c r="O131" s="8"/>
      <c r="P131" s="5" t="n">
        <f aca="false">(VALUE(LEFT(I131,2))+VALUE(MID(I131,4,2))/60+(VALUE(MID(I131,7,2))+VALUE(MID(I131,10,2))/100)/3600)*15</f>
        <v>185.25</v>
      </c>
      <c r="Q131" s="5" t="n">
        <f aca="false">IF(MID(I131,13,1)="-",-1,1)*(VALUE(MID(I131,14,2))+VALUE(MID(I131,17,2))/60+(VALUE(MID(I131,20,2))+VALUE(MID(I131,23,1))/10)/3600)</f>
        <v>14.6</v>
      </c>
    </row>
    <row r="132" customFormat="false" ht="15" hidden="false" customHeight="false" outlineLevel="0" collapsed="false">
      <c r="A132" s="2" t="s">
        <v>605</v>
      </c>
      <c r="B132" s="11" t="s">
        <v>477</v>
      </c>
      <c r="C132" s="4" t="s">
        <v>606</v>
      </c>
      <c r="D132" s="4" t="s">
        <v>607</v>
      </c>
      <c r="E132" s="5" t="s">
        <v>61</v>
      </c>
      <c r="F132" s="4" t="s">
        <v>588</v>
      </c>
      <c r="G132" s="2" t="s">
        <v>589</v>
      </c>
      <c r="H132" s="5" t="s">
        <v>47</v>
      </c>
      <c r="I132" s="6" t="s">
        <v>608</v>
      </c>
      <c r="J132" s="2" t="str">
        <f aca="false">CHOOSE(MOD(ROUND(MOD(P132/15-10,24)/2,0),12)+1,"mars","avril","mai","juin","juillet","août","septembre","octobre","novembre","décembre","janvier","février")</f>
        <v>avril</v>
      </c>
      <c r="K132" s="2" t="n">
        <f aca="false">ROUND(90-ABS(Légende!$B$12-Q132),0)</f>
        <v>77</v>
      </c>
      <c r="L132" s="2" t="n">
        <v>0.3</v>
      </c>
      <c r="M132" s="7" t="str">
        <f aca="false">HYPERLINK("https://aladin.cds.unistra.fr/AladinLite/?target="&amp;SUBSTITUTE(ROUND(P132,4)&amp;"",",",".")&amp;"%20"&amp;IF(Q132&gt;=0,"%2B","")&amp;SUBSTITUTE(ROUND(Q132,4)&amp;"",",",".")&amp;"&amp;fov="&amp;SUBSTITUTE(L132&amp;"",",",".")&amp;"&amp;survey=P%2FDSS2%2Fcolor","Aladin")</f>
        <v>Aladin</v>
      </c>
      <c r="N132" s="2" t="n">
        <v>173</v>
      </c>
      <c r="O132" s="8"/>
      <c r="P132" s="5" t="n">
        <f aca="false">(VALUE(LEFT(I132,2))+VALUE(MID(I132,4,2))/60+(VALUE(MID(I132,7,2))+VALUE(MID(I132,10,2))/100)/3600)*15</f>
        <v>183</v>
      </c>
      <c r="Q132" s="5" t="n">
        <f aca="false">IF(MID(I132,13,1)="-",-1,1)*(VALUE(MID(I132,14,2))+VALUE(MID(I132,17,2))/60+(VALUE(MID(I132,20,2))+VALUE(MID(I132,23,1))/10)/3600)</f>
        <v>29.2</v>
      </c>
    </row>
    <row r="133" customFormat="false" ht="15" hidden="false" customHeight="false" outlineLevel="0" collapsed="false">
      <c r="A133" s="2" t="s">
        <v>609</v>
      </c>
      <c r="B133" s="11" t="s">
        <v>477</v>
      </c>
      <c r="C133" s="4" t="s">
        <v>610</v>
      </c>
      <c r="D133" s="4" t="s">
        <v>611</v>
      </c>
      <c r="E133" s="5" t="s">
        <v>61</v>
      </c>
      <c r="F133" s="4" t="s">
        <v>588</v>
      </c>
      <c r="G133" s="2" t="s">
        <v>589</v>
      </c>
      <c r="H133" s="5" t="s">
        <v>47</v>
      </c>
      <c r="I133" s="6" t="s">
        <v>612</v>
      </c>
      <c r="J133" s="2" t="str">
        <f aca="false">CHOOSE(MOD(ROUND(MOD(P133/15-10,24)/2,0),12)+1,"mars","avril","mai","juin","juillet","août","septembre","octobre","novembre","décembre","janvier","février")</f>
        <v>mai</v>
      </c>
      <c r="K133" s="2" t="n">
        <f aca="false">ROUND(90-ABS(Légende!$B$12-Q133),0)</f>
        <v>75</v>
      </c>
      <c r="L133" s="2" t="n">
        <v>0.3</v>
      </c>
      <c r="M133" s="7" t="str">
        <f aca="false">HYPERLINK("https://aladin.cds.unistra.fr/AladinLite/?target="&amp;SUBSTITUTE(ROUND(P133,4)&amp;"",",",".")&amp;"%20"&amp;IF(Q133&gt;=0,"%2B","")&amp;SUBSTITUTE(ROUND(Q133,4)&amp;"",",",".")&amp;"&amp;fov="&amp;SUBSTITUTE(L133&amp;"",",",".")&amp;"&amp;survey=P%2FDSS2%2Fcolor","Aladin")</f>
        <v>Aladin</v>
      </c>
      <c r="N133" s="2" t="n">
        <v>174</v>
      </c>
      <c r="O133" s="8"/>
      <c r="P133" s="5" t="n">
        <f aca="false">(VALUE(LEFT(I133,2))+VALUE(MID(I133,4,2))/60+(VALUE(MID(I133,7,2))+VALUE(MID(I133,10,2))/100)/3600)*15</f>
        <v>195</v>
      </c>
      <c r="Q133" s="5" t="n">
        <f aca="false">IF(MID(I133,13,1)="-",-1,1)*(VALUE(MID(I133,14,2))+VALUE(MID(I133,17,2))/60+(VALUE(MID(I133,20,2))+VALUE(MID(I133,23,1))/10)/3600)</f>
        <v>27.9833333333333</v>
      </c>
    </row>
    <row r="134" customFormat="false" ht="23.85" hidden="false" customHeight="false" outlineLevel="0" collapsed="false">
      <c r="A134" s="2" t="s">
        <v>613</v>
      </c>
      <c r="B134" s="11" t="s">
        <v>477</v>
      </c>
      <c r="C134" s="4" t="s">
        <v>614</v>
      </c>
      <c r="D134" s="4" t="s">
        <v>615</v>
      </c>
      <c r="E134" s="5" t="s">
        <v>61</v>
      </c>
      <c r="F134" s="4" t="s">
        <v>616</v>
      </c>
      <c r="G134" s="2" t="s">
        <v>617</v>
      </c>
      <c r="H134" s="5" t="s">
        <v>47</v>
      </c>
      <c r="I134" s="6" t="s">
        <v>618</v>
      </c>
      <c r="J134" s="2" t="str">
        <f aca="false">CHOOSE(MOD(ROUND(MOD(P134/15-10,24)/2,0),12)+1,"mars","avril","mai","juin","juillet","août","septembre","octobre","novembre","décembre","janvier","février")</f>
        <v>avril</v>
      </c>
      <c r="K134" s="2" t="n">
        <f aca="false">ROUND(90-ABS(Légende!$B$12-Q134),0)</f>
        <v>60</v>
      </c>
      <c r="L134" s="2" t="n">
        <v>0.3</v>
      </c>
      <c r="M134" s="7" t="str">
        <f aca="false">HYPERLINK("https://aladin.cds.unistra.fr/AladinLite/?target="&amp;SUBSTITUTE(ROUND(P134,4)&amp;"",",",".")&amp;"%20"&amp;IF(Q134&gt;=0,"%2B","")&amp;SUBSTITUTE(ROUND(Q134,4)&amp;"",",",".")&amp;"&amp;fov="&amp;SUBSTITUTE(L134&amp;"",",",".")&amp;"&amp;survey=P%2FDSS2%2Fcolor","Aladin")</f>
        <v>Aladin</v>
      </c>
      <c r="N134" s="2" t="n">
        <v>175</v>
      </c>
      <c r="O134" s="8"/>
      <c r="P134" s="5" t="n">
        <f aca="false">(VALUE(LEFT(I134,2))+VALUE(MID(I134,4,2))/60+(VALUE(MID(I134,7,2))+VALUE(MID(I134,10,2))/100)/3600)*15</f>
        <v>187.25</v>
      </c>
      <c r="Q134" s="5" t="n">
        <f aca="false">IF(MID(I134,13,1)="-",-1,1)*(VALUE(MID(I134,14,2))+VALUE(MID(I134,17,2))/60+(VALUE(MID(I134,20,2))+VALUE(MID(I134,23,1))/10)/3600)</f>
        <v>13.1833333333333</v>
      </c>
    </row>
    <row r="135" customFormat="false" ht="15" hidden="false" customHeight="false" outlineLevel="0" collapsed="false">
      <c r="A135" s="2" t="s">
        <v>619</v>
      </c>
      <c r="B135" s="11" t="s">
        <v>477</v>
      </c>
      <c r="C135" s="4" t="s">
        <v>620</v>
      </c>
      <c r="D135" s="4" t="s">
        <v>621</v>
      </c>
      <c r="E135" s="5" t="s">
        <v>622</v>
      </c>
      <c r="F135" s="4" t="s">
        <v>616</v>
      </c>
      <c r="G135" s="2" t="s">
        <v>617</v>
      </c>
      <c r="H135" s="5" t="s">
        <v>47</v>
      </c>
      <c r="I135" s="6" t="s">
        <v>623</v>
      </c>
      <c r="J135" s="2" t="str">
        <f aca="false">CHOOSE(MOD(ROUND(MOD(P135/15-10,24)/2,0),12)+1,"mars","avril","mai","juin","juillet","août","septembre","octobre","novembre","décembre","janvier","février")</f>
        <v>avril</v>
      </c>
      <c r="K135" s="2" t="n">
        <f aca="false">ROUND(90-ABS(Légende!$B$12-Q135),0)</f>
        <v>49</v>
      </c>
      <c r="L135" s="2" t="n">
        <v>0.1</v>
      </c>
      <c r="M135" s="7" t="str">
        <f aca="false">HYPERLINK("https://aladin.cds.unistra.fr/AladinLite/?target="&amp;SUBSTITUTE(ROUND(P135,4)&amp;"",",",".")&amp;"%20"&amp;IF(Q135&gt;=0,"%2B","")&amp;SUBSTITUTE(ROUND(Q135,4)&amp;"",",",".")&amp;"&amp;fov="&amp;SUBSTITUTE(L135&amp;"",",",".")&amp;"&amp;survey=P%2FDSS2%2Fcolor","Aladin")</f>
        <v>Aladin</v>
      </c>
      <c r="N135" s="2" t="n">
        <v>176</v>
      </c>
      <c r="O135" s="8"/>
      <c r="P135" s="5" t="n">
        <f aca="false">(VALUE(LEFT(I135,2))+VALUE(MID(I135,4,2))/60+(VALUE(MID(I135,7,2))+VALUE(MID(I135,10,2))/100)/3600)*15</f>
        <v>187.25</v>
      </c>
      <c r="Q135" s="5" t="n">
        <f aca="false">IF(MID(I135,13,1)="-",-1,1)*(VALUE(MID(I135,14,2))+VALUE(MID(I135,17,2))/60+(VALUE(MID(I135,20,2))+VALUE(MID(I135,23,1))/10)/3600)</f>
        <v>2.05</v>
      </c>
    </row>
    <row r="136" customFormat="false" ht="15" hidden="false" customHeight="false" outlineLevel="0" collapsed="false">
      <c r="A136" s="2" t="s">
        <v>624</v>
      </c>
      <c r="B136" s="11" t="s">
        <v>477</v>
      </c>
      <c r="C136" s="4" t="s">
        <v>625</v>
      </c>
      <c r="D136" s="4"/>
      <c r="E136" s="5" t="s">
        <v>182</v>
      </c>
      <c r="F136" s="4" t="s">
        <v>616</v>
      </c>
      <c r="G136" s="2" t="s">
        <v>617</v>
      </c>
      <c r="H136" s="5" t="s">
        <v>47</v>
      </c>
      <c r="I136" s="6" t="s">
        <v>626</v>
      </c>
      <c r="J136" s="2" t="str">
        <f aca="false">CHOOSE(MOD(ROUND(MOD(P136/15-10,24)/2,0),12)+1,"mars","avril","mai","juin","juillet","août","septembre","octobre","novembre","décembre","janvier","février")</f>
        <v>mai</v>
      </c>
      <c r="K136" s="2" t="n">
        <f aca="false">ROUND(90-ABS(Légende!$B$12-Q136),0)</f>
        <v>41</v>
      </c>
      <c r="L136" s="2" t="n">
        <v>0.3</v>
      </c>
      <c r="M136" s="7" t="str">
        <f aca="false">HYPERLINK("https://aladin.cds.unistra.fr/AladinLite/?target="&amp;SUBSTITUTE(ROUND(P136,4)&amp;"",",",".")&amp;"%20"&amp;IF(Q136&gt;=0,"%2B","")&amp;SUBSTITUTE(ROUND(Q136,4)&amp;"",",",".")&amp;"&amp;fov="&amp;SUBSTITUTE(L136&amp;"",",",".")&amp;"&amp;survey=P%2FDSS2%2Fcolor","Aladin")</f>
        <v>Aladin</v>
      </c>
      <c r="N136" s="2" t="n">
        <v>177</v>
      </c>
      <c r="O136" s="8"/>
      <c r="P136" s="5" t="n">
        <f aca="false">(VALUE(LEFT(I136,2))+VALUE(MID(I136,4,2))/60+(VALUE(MID(I136,7,2))+VALUE(MID(I136,10,2))/100)/3600)*15</f>
        <v>217.25</v>
      </c>
      <c r="Q136" s="5" t="n">
        <f aca="false">IF(MID(I136,13,1)="-",-1,1)*(VALUE(MID(I136,14,2))+VALUE(MID(I136,17,2))/60+(VALUE(MID(I136,20,2))+VALUE(MID(I136,23,1))/10)/3600)</f>
        <v>-5.98333333333333</v>
      </c>
    </row>
    <row r="137" customFormat="false" ht="15" hidden="false" customHeight="false" outlineLevel="0" collapsed="false">
      <c r="A137" s="2" t="s">
        <v>627</v>
      </c>
      <c r="B137" s="11" t="s">
        <v>477</v>
      </c>
      <c r="C137" s="4" t="s">
        <v>628</v>
      </c>
      <c r="D137" s="4"/>
      <c r="E137" s="5" t="s">
        <v>21</v>
      </c>
      <c r="F137" s="4" t="s">
        <v>616</v>
      </c>
      <c r="G137" s="2" t="s">
        <v>617</v>
      </c>
      <c r="H137" s="5" t="s">
        <v>36</v>
      </c>
      <c r="I137" s="6" t="s">
        <v>629</v>
      </c>
      <c r="J137" s="2" t="str">
        <f aca="false">CHOOSE(MOD(ROUND(MOD(P137/15-10,24)/2,0),12)+1,"mars","avril","mai","juin","juillet","août","septembre","octobre","novembre","décembre","janvier","février")</f>
        <v>avril</v>
      </c>
      <c r="K137" s="2" t="n">
        <f aca="false">ROUND(90-ABS(Légende!$B$12-Q137),0)</f>
        <v>53</v>
      </c>
      <c r="L137" s="2" t="n">
        <v>0.1</v>
      </c>
      <c r="M137" s="7" t="str">
        <f aca="false">HYPERLINK("https://aladin.cds.unistra.fr/AladinLite/?target="&amp;SUBSTITUTE(ROUND(P137,4)&amp;"",",",".")&amp;"%20"&amp;IF(Q137&gt;=0,"%2B","")&amp;SUBSTITUTE(ROUND(Q137,4)&amp;"",",",".")&amp;"&amp;fov="&amp;SUBSTITUTE(L137&amp;"",",",".")&amp;"&amp;survey=P%2FDSS2%2Fcolor","Aladin")</f>
        <v>Aladin</v>
      </c>
      <c r="N137" s="2" t="n">
        <v>178</v>
      </c>
      <c r="O137" s="8"/>
      <c r="P137" s="5" t="n">
        <f aca="false">(VALUE(LEFT(I137,2))+VALUE(MID(I137,4,2))/60+(VALUE(MID(I137,7,2))+VALUE(MID(I137,10,2))/100)/3600)*15</f>
        <v>185.5</v>
      </c>
      <c r="Q137" s="5" t="n">
        <f aca="false">IF(MID(I137,13,1)="-",-1,1)*(VALUE(MID(I137,14,2))+VALUE(MID(I137,17,2))/60+(VALUE(MID(I137,20,2))+VALUE(MID(I137,23,1))/10)/3600)</f>
        <v>5.3</v>
      </c>
    </row>
    <row r="138" customFormat="false" ht="15" hidden="false" customHeight="false" outlineLevel="0" collapsed="false">
      <c r="A138" s="2" t="s">
        <v>630</v>
      </c>
      <c r="B138" s="11" t="s">
        <v>477</v>
      </c>
      <c r="C138" s="4" t="s">
        <v>631</v>
      </c>
      <c r="D138" s="4"/>
      <c r="E138" s="5" t="s">
        <v>21</v>
      </c>
      <c r="F138" s="4" t="s">
        <v>632</v>
      </c>
      <c r="G138" s="2" t="s">
        <v>633</v>
      </c>
      <c r="H138" s="5" t="s">
        <v>36</v>
      </c>
      <c r="I138" s="6" t="s">
        <v>634</v>
      </c>
      <c r="J138" s="2" t="str">
        <f aca="false">CHOOSE(MOD(ROUND(MOD(P138/15-10,24)/2,0),12)+1,"mars","avril","mai","juin","juillet","août","septembre","octobre","novembre","décembre","janvier","février")</f>
        <v>mai</v>
      </c>
      <c r="K138" s="2" t="n">
        <f aca="false">ROUND(90-ABS(Légende!$B$12-Q138),0)</f>
        <v>78</v>
      </c>
      <c r="L138" s="2" t="n">
        <v>0.1</v>
      </c>
      <c r="M138" s="7" t="str">
        <f aca="false">HYPERLINK("https://aladin.cds.unistra.fr/AladinLite/?target="&amp;SUBSTITUTE(ROUND(P138,4)&amp;"",",",".")&amp;"%20"&amp;IF(Q138&gt;=0,"%2B","")&amp;SUBSTITUTE(ROUND(Q138,4)&amp;"",",",".")&amp;"&amp;fov="&amp;SUBSTITUTE(L138&amp;"",",",".")&amp;"&amp;survey=P%2FDSS2%2Fcolor","Aladin")</f>
        <v>Aladin</v>
      </c>
      <c r="N138" s="2" t="n">
        <v>179</v>
      </c>
      <c r="O138" s="8"/>
      <c r="P138" s="5" t="n">
        <f aca="false">(VALUE(LEFT(I138,2))+VALUE(MID(I138,4,2))/60+(VALUE(MID(I138,7,2))+VALUE(MID(I138,10,2))/100)/3600)*15</f>
        <v>217.75</v>
      </c>
      <c r="Q138" s="5" t="n">
        <f aca="false">IF(MID(I138,13,1)="-",-1,1)*(VALUE(MID(I138,14,2))+VALUE(MID(I138,17,2))/60+(VALUE(MID(I138,20,2))+VALUE(MID(I138,23,1))/10)/3600)</f>
        <v>30.3666666666667</v>
      </c>
    </row>
    <row r="139" customFormat="false" ht="15" hidden="false" customHeight="false" outlineLevel="0" collapsed="false">
      <c r="A139" s="2" t="s">
        <v>635</v>
      </c>
      <c r="B139" s="11" t="s">
        <v>477</v>
      </c>
      <c r="C139" s="4" t="s">
        <v>636</v>
      </c>
      <c r="D139" s="4" t="s">
        <v>637</v>
      </c>
      <c r="E139" s="5" t="s">
        <v>29</v>
      </c>
      <c r="F139" s="4" t="s">
        <v>632</v>
      </c>
      <c r="G139" s="2" t="s">
        <v>633</v>
      </c>
      <c r="H139" s="5" t="s">
        <v>36</v>
      </c>
      <c r="I139" s="6" t="s">
        <v>638</v>
      </c>
      <c r="J139" s="2" t="str">
        <f aca="false">CHOOSE(MOD(ROUND(MOD(P139/15-10,24)/2,0),12)+1,"mars","avril","mai","juin","juillet","août","septembre","octobre","novembre","décembre","janvier","février")</f>
        <v>mai</v>
      </c>
      <c r="K139" s="2" t="n">
        <f aca="false">ROUND(90-ABS(Légende!$B$12-Q139),0)</f>
        <v>66</v>
      </c>
      <c r="L139" s="2" t="n">
        <v>6</v>
      </c>
      <c r="M139" s="7" t="str">
        <f aca="false">HYPERLINK("https://aladin.cds.unistra.fr/AladinLite/?target="&amp;SUBSTITUTE(ROUND(P139,4)&amp;"",",",".")&amp;"%20"&amp;IF(Q139&gt;=0,"%2B","")&amp;SUBSTITUTE(ROUND(Q139,4)&amp;"",",",".")&amp;"&amp;fov="&amp;SUBSTITUTE(L139&amp;"",",",".")&amp;"&amp;survey=P%2FDSS2%2Fcolor","Aladin")</f>
        <v>Aladin</v>
      </c>
      <c r="N139" s="2" t="n">
        <v>180</v>
      </c>
      <c r="O139" s="8"/>
      <c r="P139" s="5" t="n">
        <f aca="false">(VALUE(LEFT(I139,2))+VALUE(MID(I139,4,2))/60+(VALUE(MID(I139,7,2))+VALUE(MID(I139,10,2))/100)/3600)*15</f>
        <v>213.5</v>
      </c>
      <c r="Q139" s="5" t="n">
        <f aca="false">IF(MID(I139,13,1)="-",-1,1)*(VALUE(MID(I139,14,2))+VALUE(MID(I139,17,2))/60+(VALUE(MID(I139,20,2))+VALUE(MID(I139,23,1))/10)/3600)</f>
        <v>18.6</v>
      </c>
    </row>
    <row r="140" customFormat="false" ht="15" hidden="false" customHeight="false" outlineLevel="0" collapsed="false">
      <c r="A140" s="2" t="s">
        <v>639</v>
      </c>
      <c r="B140" s="11" t="s">
        <v>477</v>
      </c>
      <c r="C140" s="4" t="s">
        <v>640</v>
      </c>
      <c r="D140" s="4"/>
      <c r="E140" s="5" t="s">
        <v>182</v>
      </c>
      <c r="F140" s="4" t="s">
        <v>632</v>
      </c>
      <c r="G140" s="2" t="s">
        <v>633</v>
      </c>
      <c r="H140" s="5" t="s">
        <v>47</v>
      </c>
      <c r="I140" s="6" t="s">
        <v>641</v>
      </c>
      <c r="J140" s="2" t="str">
        <f aca="false">CHOOSE(MOD(ROUND(MOD(P140/15-10,24)/2,0),12)+1,"mars","avril","mai","juin","juillet","août","septembre","octobre","novembre","décembre","janvier","février")</f>
        <v>mai</v>
      </c>
      <c r="K140" s="2" t="n">
        <f aca="false">ROUND(90-ABS(Légende!$B$12-Q140),0)</f>
        <v>76</v>
      </c>
      <c r="L140" s="2" t="n">
        <v>0.3</v>
      </c>
      <c r="M140" s="7" t="str">
        <f aca="false">HYPERLINK("https://aladin.cds.unistra.fr/AladinLite/?target="&amp;SUBSTITUTE(ROUND(P140,4)&amp;"",",",".")&amp;"%20"&amp;IF(Q140&gt;=0,"%2B","")&amp;SUBSTITUTE(ROUND(Q140,4)&amp;"",",",".")&amp;"&amp;fov="&amp;SUBSTITUTE(L140&amp;"",",",".")&amp;"&amp;survey=P%2FDSS2%2Fcolor","Aladin")</f>
        <v>Aladin</v>
      </c>
      <c r="N140" s="2" t="n">
        <v>181</v>
      </c>
      <c r="O140" s="8"/>
      <c r="P140" s="5" t="n">
        <f aca="false">(VALUE(LEFT(I140,2))+VALUE(MID(I140,4,2))/60+(VALUE(MID(I140,7,2))+VALUE(MID(I140,10,2))/100)/3600)*15</f>
        <v>211.25</v>
      </c>
      <c r="Q140" s="5" t="n">
        <f aca="false">IF(MID(I140,13,1)="-",-1,1)*(VALUE(MID(I140,14,2))+VALUE(MID(I140,17,2))/60+(VALUE(MID(I140,20,2))+VALUE(MID(I140,23,1))/10)/3600)</f>
        <v>28.5333333333333</v>
      </c>
    </row>
    <row r="141" customFormat="false" ht="15" hidden="false" customHeight="false" outlineLevel="0" collapsed="false">
      <c r="A141" s="2" t="s">
        <v>642</v>
      </c>
      <c r="B141" s="11" t="s">
        <v>477</v>
      </c>
      <c r="C141" s="4" t="s">
        <v>643</v>
      </c>
      <c r="D141" s="4"/>
      <c r="E141" s="5" t="s">
        <v>29</v>
      </c>
      <c r="F141" s="4" t="s">
        <v>644</v>
      </c>
      <c r="G141" s="2" t="s">
        <v>645</v>
      </c>
      <c r="H141" s="5" t="s">
        <v>47</v>
      </c>
      <c r="I141" s="6" t="s">
        <v>646</v>
      </c>
      <c r="J141" s="2" t="str">
        <f aca="false">CHOOSE(MOD(ROUND(MOD(P141/15-10,24)/2,0),12)+1,"mars","avril","mai","juin","juillet","août","septembre","octobre","novembre","décembre","janvier","février")</f>
        <v>juin</v>
      </c>
      <c r="K141" s="2" t="n">
        <f aca="false">ROUND(90-ABS(Légende!$B$12-Q141),0)</f>
        <v>70</v>
      </c>
      <c r="L141" s="2" t="n">
        <v>6</v>
      </c>
      <c r="M141" s="7" t="str">
        <f aca="false">HYPERLINK("https://aladin.cds.unistra.fr/AladinLite/?target="&amp;SUBSTITUTE(ROUND(P141,4)&amp;"",",",".")&amp;"%20"&amp;IF(Q141&gt;=0,"%2B","")&amp;SUBSTITUTE(ROUND(Q141,4)&amp;"",",",".")&amp;"&amp;fov="&amp;SUBSTITUTE(L141&amp;"",",",".")&amp;"&amp;survey=P%2FDSS2%2Fcolor","Aladin")</f>
        <v>Aladin</v>
      </c>
      <c r="N141" s="2" t="n">
        <v>182</v>
      </c>
      <c r="O141" s="8"/>
      <c r="P141" s="5" t="n">
        <f aca="false">(VALUE(LEFT(I141,2))+VALUE(MID(I141,4,2))/60+(VALUE(MID(I141,7,2))+VALUE(MID(I141,10,2))/100)/3600)*15</f>
        <v>239.25</v>
      </c>
      <c r="Q141" s="5" t="n">
        <f aca="false">IF(MID(I141,13,1)="-",-1,1)*(VALUE(MID(I141,14,2))+VALUE(MID(I141,17,2))/60+(VALUE(MID(I141,20,2))+VALUE(MID(I141,23,1))/10)/3600)</f>
        <v>62.5333333333333</v>
      </c>
    </row>
    <row r="142" customFormat="false" ht="15" hidden="false" customHeight="false" outlineLevel="0" collapsed="false">
      <c r="A142" s="2" t="s">
        <v>647</v>
      </c>
      <c r="B142" s="11" t="s">
        <v>477</v>
      </c>
      <c r="C142" s="4" t="s">
        <v>648</v>
      </c>
      <c r="D142" s="4" t="s">
        <v>649</v>
      </c>
      <c r="E142" s="5" t="s">
        <v>29</v>
      </c>
      <c r="F142" s="4" t="s">
        <v>644</v>
      </c>
      <c r="G142" s="2" t="s">
        <v>645</v>
      </c>
      <c r="H142" s="5" t="s">
        <v>24</v>
      </c>
      <c r="I142" s="6" t="s">
        <v>650</v>
      </c>
      <c r="J142" s="2" t="str">
        <f aca="false">CHOOSE(MOD(ROUND(MOD(P142/15-10,24)/2,0),12)+1,"mars","avril","mai","juin","juillet","août","septembre","octobre","novembre","décembre","janvier","février")</f>
        <v>juillet</v>
      </c>
      <c r="K142" s="2" t="n">
        <f aca="false">ROUND(90-ABS(Légende!$B$12-Q142),0)</f>
        <v>60</v>
      </c>
      <c r="L142" s="2" t="n">
        <v>6</v>
      </c>
      <c r="M142" s="7" t="str">
        <f aca="false">HYPERLINK("https://aladin.cds.unistra.fr/AladinLite/?target="&amp;SUBSTITUTE(ROUND(P142,4)&amp;"",",",".")&amp;"%20"&amp;IF(Q142&gt;=0,"%2B","")&amp;SUBSTITUTE(ROUND(Q142,4)&amp;"",",",".")&amp;"&amp;fov="&amp;SUBSTITUTE(L142&amp;"",",",".")&amp;"&amp;survey=P%2FDSS2%2Fcolor","Aladin")</f>
        <v>Aladin</v>
      </c>
      <c r="N142" s="2" t="n">
        <v>183</v>
      </c>
      <c r="O142" s="8"/>
      <c r="P142" s="5" t="n">
        <f aca="false">(VALUE(LEFT(I142,2))+VALUE(MID(I142,4,2))/60+(VALUE(MID(I142,7,2))+VALUE(MID(I142,10,2))/100)/3600)*15</f>
        <v>278.75</v>
      </c>
      <c r="Q142" s="5" t="n">
        <f aca="false">IF(MID(I142,13,1)="-",-1,1)*(VALUE(MID(I142,14,2))+VALUE(MID(I142,17,2))/60+(VALUE(MID(I142,20,2))+VALUE(MID(I142,23,1))/10)/3600)</f>
        <v>72.3833333333333</v>
      </c>
    </row>
    <row r="143" customFormat="false" ht="15" hidden="false" customHeight="false" outlineLevel="0" collapsed="false">
      <c r="A143" s="2" t="s">
        <v>651</v>
      </c>
      <c r="B143" s="11" t="s">
        <v>477</v>
      </c>
      <c r="C143" s="4" t="s">
        <v>652</v>
      </c>
      <c r="D143" s="4" t="s">
        <v>653</v>
      </c>
      <c r="E143" s="5" t="s">
        <v>21</v>
      </c>
      <c r="F143" s="4" t="s">
        <v>644</v>
      </c>
      <c r="G143" s="2" t="s">
        <v>645</v>
      </c>
      <c r="H143" s="5" t="s">
        <v>36</v>
      </c>
      <c r="I143" s="6" t="s">
        <v>654</v>
      </c>
      <c r="J143" s="2" t="str">
        <f aca="false">CHOOSE(MOD(ROUND(MOD(P143/15-10,24)/2,0),12)+1,"mars","avril","mai","juin","juillet","août","septembre","octobre","novembre","décembre","janvier","février")</f>
        <v>juillet</v>
      </c>
      <c r="K143" s="2" t="n">
        <f aca="false">ROUND(90-ABS(Légende!$B$12-Q143),0)</f>
        <v>78</v>
      </c>
      <c r="L143" s="2" t="n">
        <v>0.1</v>
      </c>
      <c r="M143" s="7" t="str">
        <f aca="false">HYPERLINK("https://aladin.cds.unistra.fr/AladinLite/?target="&amp;SUBSTITUTE(ROUND(P143,4)&amp;"",",",".")&amp;"%20"&amp;IF(Q143&gt;=0,"%2B","")&amp;SUBSTITUTE(ROUND(Q143,4)&amp;"",",",".")&amp;"&amp;fov="&amp;SUBSTITUTE(L143&amp;"",",",".")&amp;"&amp;survey=P%2FDSS2%2Fcolor","Aladin")</f>
        <v>Aladin</v>
      </c>
      <c r="N143" s="2" t="n">
        <v>184</v>
      </c>
      <c r="O143" s="8"/>
      <c r="P143" s="5" t="n">
        <f aca="false">(VALUE(LEFT(I143,2))+VALUE(MID(I143,4,2))/60+(VALUE(MID(I143,7,2))+VALUE(MID(I143,10,2))/100)/3600)*15</f>
        <v>256.25</v>
      </c>
      <c r="Q143" s="5" t="n">
        <f aca="false">IF(MID(I143,13,1)="-",-1,1)*(VALUE(MID(I143,14,2))+VALUE(MID(I143,17,2))/60+(VALUE(MID(I143,20,2))+VALUE(MID(I143,23,1))/10)/3600)</f>
        <v>54.4666666666667</v>
      </c>
    </row>
    <row r="144" customFormat="false" ht="15" hidden="false" customHeight="false" outlineLevel="0" collapsed="false">
      <c r="A144" s="2" t="s">
        <v>655</v>
      </c>
      <c r="B144" s="11" t="s">
        <v>477</v>
      </c>
      <c r="C144" s="4" t="s">
        <v>656</v>
      </c>
      <c r="D144" s="4"/>
      <c r="E144" s="5" t="s">
        <v>21</v>
      </c>
      <c r="F144" s="4" t="s">
        <v>644</v>
      </c>
      <c r="G144" s="2" t="s">
        <v>645</v>
      </c>
      <c r="H144" s="5" t="s">
        <v>36</v>
      </c>
      <c r="I144" s="6" t="s">
        <v>657</v>
      </c>
      <c r="J144" s="2" t="str">
        <f aca="false">CHOOSE(MOD(ROUND(MOD(P144/15-10,24)/2,0),12)+1,"mars","avril","mai","juin","juillet","août","septembre","octobre","novembre","décembre","janvier","février")</f>
        <v>juin</v>
      </c>
      <c r="K144" s="2" t="n">
        <f aca="false">ROUND(90-ABS(Légende!$B$12-Q144),0)</f>
        <v>80</v>
      </c>
      <c r="L144" s="2" t="n">
        <v>0.1</v>
      </c>
      <c r="M144" s="7" t="str">
        <f aca="false">HYPERLINK("https://aladin.cds.unistra.fr/AladinLite/?target="&amp;SUBSTITUTE(ROUND(P144,4)&amp;"",",",".")&amp;"%20"&amp;IF(Q144&gt;=0,"%2B","")&amp;SUBSTITUTE(ROUND(Q144,4)&amp;"",",",".")&amp;"&amp;fov="&amp;SUBSTITUTE(L144&amp;"",",",".")&amp;"&amp;survey=P%2FDSS2%2Fcolor","Aladin")</f>
        <v>Aladin</v>
      </c>
      <c r="N144" s="2" t="n">
        <v>185</v>
      </c>
      <c r="O144" s="8"/>
      <c r="P144" s="5" t="n">
        <f aca="false">(VALUE(LEFT(I144,2))+VALUE(MID(I144,4,2))/60+(VALUE(MID(I144,7,2))+VALUE(MID(I144,10,2))/100)/3600)*15</f>
        <v>249</v>
      </c>
      <c r="Q144" s="5" t="n">
        <f aca="false">IF(MID(I144,13,1)="-",-1,1)*(VALUE(MID(I144,14,2))+VALUE(MID(I144,17,2))/60+(VALUE(MID(I144,20,2))+VALUE(MID(I144,23,1))/10)/3600)</f>
        <v>52.9</v>
      </c>
    </row>
    <row r="145" customFormat="false" ht="23.85" hidden="false" customHeight="false" outlineLevel="0" collapsed="false">
      <c r="A145" s="2" t="s">
        <v>658</v>
      </c>
      <c r="B145" s="11" t="s">
        <v>477</v>
      </c>
      <c r="C145" s="4" t="s">
        <v>659</v>
      </c>
      <c r="D145" s="4" t="s">
        <v>660</v>
      </c>
      <c r="E145" s="5" t="s">
        <v>41</v>
      </c>
      <c r="F145" s="4" t="s">
        <v>644</v>
      </c>
      <c r="G145" s="2" t="s">
        <v>645</v>
      </c>
      <c r="H145" s="5" t="s">
        <v>36</v>
      </c>
      <c r="I145" s="6" t="s">
        <v>661</v>
      </c>
      <c r="J145" s="2" t="str">
        <f aca="false">CHOOSE(MOD(ROUND(MOD(P145/15-10,24)/2,0),12)+1,"mars","avril","mai","juin","juillet","août","septembre","octobre","novembre","décembre","janvier","février")</f>
        <v>juillet</v>
      </c>
      <c r="K145" s="2" t="n">
        <f aca="false">ROUND(90-ABS(Légende!$B$12-Q145),0)</f>
        <v>66</v>
      </c>
      <c r="L145" s="2" t="n">
        <v>0.1</v>
      </c>
      <c r="M145" s="7" t="str">
        <f aca="false">HYPERLINK("https://aladin.cds.unistra.fr/AladinLite/?target="&amp;SUBSTITUTE(ROUND(P145,4)&amp;"",",",".")&amp;"%20"&amp;IF(Q145&gt;=0,"%2B","")&amp;SUBSTITUTE(ROUND(Q145,4)&amp;"",",",".")&amp;"&amp;fov="&amp;SUBSTITUTE(L145&amp;"",",",".")&amp;"&amp;survey=P%2FDSS2%2Fcolor","Aladin")</f>
        <v>Aladin</v>
      </c>
      <c r="N145" s="2" t="n">
        <v>186</v>
      </c>
      <c r="O145" s="8"/>
      <c r="P145" s="5" t="n">
        <f aca="false">(VALUE(LEFT(I145,2))+VALUE(MID(I145,4,2))/60+(VALUE(MID(I145,7,2))+VALUE(MID(I145,10,2))/100)/3600)*15</f>
        <v>269.5</v>
      </c>
      <c r="Q145" s="5" t="n">
        <f aca="false">IF(MID(I145,13,1)="-",-1,1)*(VALUE(MID(I145,14,2))+VALUE(MID(I145,17,2))/60+(VALUE(MID(I145,20,2))+VALUE(MID(I145,23,1))/10)/3600)</f>
        <v>66.6333333333333</v>
      </c>
    </row>
    <row r="146" customFormat="false" ht="15" hidden="false" customHeight="false" outlineLevel="0" collapsed="false">
      <c r="A146" s="2" t="s">
        <v>662</v>
      </c>
      <c r="B146" s="11" t="s">
        <v>477</v>
      </c>
      <c r="C146" s="4" t="s">
        <v>663</v>
      </c>
      <c r="D146" s="4"/>
      <c r="E146" s="5" t="s">
        <v>41</v>
      </c>
      <c r="F146" s="4" t="s">
        <v>644</v>
      </c>
      <c r="G146" s="2" t="s">
        <v>645</v>
      </c>
      <c r="H146" s="5" t="s">
        <v>47</v>
      </c>
      <c r="I146" s="6" t="s">
        <v>664</v>
      </c>
      <c r="J146" s="2" t="str">
        <f aca="false">CHOOSE(MOD(ROUND(MOD(P146/15-10,24)/2,0),12)+1,"mars","avril","mai","juin","juillet","août","septembre","octobre","novembre","décembre","janvier","février")</f>
        <v>juillet</v>
      </c>
      <c r="K146" s="2" t="n">
        <f aca="false">ROUND(90-ABS(Légende!$B$12-Q146),0)</f>
        <v>84</v>
      </c>
      <c r="L146" s="2" t="n">
        <v>0.1</v>
      </c>
      <c r="M146" s="7" t="str">
        <f aca="false">HYPERLINK("https://aladin.cds.unistra.fr/AladinLite/?target="&amp;SUBSTITUTE(ROUND(P146,4)&amp;"",",",".")&amp;"%20"&amp;IF(Q146&gt;=0,"%2B","")&amp;SUBSTITUTE(ROUND(Q146,4)&amp;"",",",".")&amp;"&amp;fov="&amp;SUBSTITUTE(L146&amp;"",",",".")&amp;"&amp;survey=P%2FDSS2%2Fcolor","Aladin")</f>
        <v>Aladin</v>
      </c>
      <c r="N146" s="2" t="n">
        <v>187</v>
      </c>
      <c r="O146" s="8"/>
      <c r="P146" s="5" t="n">
        <f aca="false">(VALUE(LEFT(I146,2))+VALUE(MID(I146,4,2))/60+(VALUE(MID(I146,7,2))+VALUE(MID(I146,10,2))/100)/3600)*15</f>
        <v>284.75</v>
      </c>
      <c r="Q146" s="5" t="n">
        <f aca="false">IF(MID(I146,13,1)="-",-1,1)*(VALUE(MID(I146,14,2))+VALUE(MID(I146,17,2))/60+(VALUE(MID(I146,20,2))+VALUE(MID(I146,23,1))/10)/3600)</f>
        <v>48.4666666666667</v>
      </c>
    </row>
    <row r="147" customFormat="false" ht="23.85" hidden="false" customHeight="false" outlineLevel="0" collapsed="false">
      <c r="A147" s="2" t="s">
        <v>665</v>
      </c>
      <c r="B147" s="11" t="s">
        <v>477</v>
      </c>
      <c r="C147" s="4" t="s">
        <v>666</v>
      </c>
      <c r="D147" s="4" t="s">
        <v>667</v>
      </c>
      <c r="E147" s="5" t="s">
        <v>61</v>
      </c>
      <c r="F147" s="4" t="s">
        <v>644</v>
      </c>
      <c r="G147" s="2" t="s">
        <v>645</v>
      </c>
      <c r="H147" s="5" t="s">
        <v>47</v>
      </c>
      <c r="I147" s="6" t="s">
        <v>668</v>
      </c>
      <c r="J147" s="2" t="str">
        <f aca="false">CHOOSE(MOD(ROUND(MOD(P147/15-10,24)/2,0),12)+1,"mars","avril","mai","juin","juillet","août","septembre","octobre","novembre","décembre","janvier","février")</f>
        <v>juin</v>
      </c>
      <c r="K147" s="2" t="n">
        <f aca="false">ROUND(90-ABS(Légende!$B$12-Q147),0)</f>
        <v>77</v>
      </c>
      <c r="L147" s="2" t="n">
        <v>0.3</v>
      </c>
      <c r="M147" s="7" t="str">
        <f aca="false">HYPERLINK("https://aladin.cds.unistra.fr/AladinLite/?target="&amp;SUBSTITUTE(ROUND(P147,4)&amp;"",",",".")&amp;"%20"&amp;IF(Q147&gt;=0,"%2B","")&amp;SUBSTITUTE(ROUND(Q147,4)&amp;"",",",".")&amp;"&amp;fov="&amp;SUBSTITUTE(L147&amp;"",",",".")&amp;"&amp;survey=P%2FDSS2%2Fcolor","Aladin")</f>
        <v>Aladin</v>
      </c>
      <c r="N147" s="2" t="n">
        <v>188</v>
      </c>
      <c r="O147" s="8"/>
      <c r="P147" s="5" t="n">
        <f aca="false">(VALUE(LEFT(I147,2))+VALUE(MID(I147,4,2))/60+(VALUE(MID(I147,7,2))+VALUE(MID(I147,10,2))/100)/3600)*15</f>
        <v>226.5</v>
      </c>
      <c r="Q147" s="5" t="n">
        <f aca="false">IF(MID(I147,13,1)="-",-1,1)*(VALUE(MID(I147,14,2))+VALUE(MID(I147,17,2))/60+(VALUE(MID(I147,20,2))+VALUE(MID(I147,23,1))/10)/3600)</f>
        <v>55.7666666666667</v>
      </c>
    </row>
    <row r="148" customFormat="false" ht="15" hidden="false" customHeight="false" outlineLevel="0" collapsed="false">
      <c r="A148" s="2" t="s">
        <v>669</v>
      </c>
      <c r="B148" s="11" t="s">
        <v>477</v>
      </c>
      <c r="C148" s="4" t="s">
        <v>670</v>
      </c>
      <c r="D148" s="4" t="s">
        <v>671</v>
      </c>
      <c r="E148" s="5" t="s">
        <v>61</v>
      </c>
      <c r="F148" s="4" t="s">
        <v>644</v>
      </c>
      <c r="G148" s="2" t="s">
        <v>645</v>
      </c>
      <c r="H148" s="5" t="s">
        <v>47</v>
      </c>
      <c r="I148" s="6" t="s">
        <v>672</v>
      </c>
      <c r="J148" s="2" t="str">
        <f aca="false">CHOOSE(MOD(ROUND(MOD(P148/15-10,24)/2,0),12)+1,"mars","avril","mai","juin","juillet","août","septembre","octobre","novembre","décembre","janvier","février")</f>
        <v>juin</v>
      </c>
      <c r="K148" s="2" t="n">
        <f aca="false">ROUND(90-ABS(Légende!$B$12-Q148),0)</f>
        <v>76</v>
      </c>
      <c r="L148" s="2" t="n">
        <v>0.3</v>
      </c>
      <c r="M148" s="7" t="str">
        <f aca="false">HYPERLINK("https://aladin.cds.unistra.fr/AladinLite/?target="&amp;SUBSTITUTE(ROUND(P148,4)&amp;"",",",".")&amp;"%20"&amp;IF(Q148&gt;=0,"%2B","")&amp;SUBSTITUTE(ROUND(Q148,4)&amp;"",",",".")&amp;"&amp;fov="&amp;SUBSTITUTE(L148&amp;"",",",".")&amp;"&amp;survey=P%2FDSS2%2Fcolor","Aladin")</f>
        <v>Aladin</v>
      </c>
      <c r="N148" s="2" t="n">
        <v>189</v>
      </c>
      <c r="O148" s="8"/>
      <c r="P148" s="5" t="n">
        <f aca="false">(VALUE(LEFT(I148,2))+VALUE(MID(I148,4,2))/60+(VALUE(MID(I148,7,2))+VALUE(MID(I148,10,2))/100)/3600)*15</f>
        <v>228.75</v>
      </c>
      <c r="Q148" s="5" t="n">
        <f aca="false">IF(MID(I148,13,1)="-",-1,1)*(VALUE(MID(I148,14,2))+VALUE(MID(I148,17,2))/60+(VALUE(MID(I148,20,2))+VALUE(MID(I148,23,1))/10)/3600)</f>
        <v>56.3333333333333</v>
      </c>
    </row>
    <row r="149" customFormat="false" ht="15" hidden="false" customHeight="false" outlineLevel="0" collapsed="false">
      <c r="A149" s="2" t="s">
        <v>673</v>
      </c>
      <c r="B149" s="11" t="s">
        <v>477</v>
      </c>
      <c r="C149" s="4" t="s">
        <v>674</v>
      </c>
      <c r="D149" s="4"/>
      <c r="E149" s="5" t="s">
        <v>61</v>
      </c>
      <c r="F149" s="4" t="s">
        <v>644</v>
      </c>
      <c r="G149" s="2" t="s">
        <v>645</v>
      </c>
      <c r="H149" s="5" t="s">
        <v>47</v>
      </c>
      <c r="I149" s="6" t="s">
        <v>675</v>
      </c>
      <c r="J149" s="2" t="str">
        <f aca="false">CHOOSE(MOD(ROUND(MOD(P149/15-10,24)/2,0),12)+1,"mars","avril","mai","juin","juillet","août","septembre","octobre","novembre","décembre","janvier","février")</f>
        <v>juin</v>
      </c>
      <c r="K149" s="2" t="n">
        <f aca="false">ROUND(90-ABS(Légende!$B$12-Q149),0)</f>
        <v>73</v>
      </c>
      <c r="L149" s="2" t="n">
        <v>0.3</v>
      </c>
      <c r="M149" s="7" t="str">
        <f aca="false">HYPERLINK("https://aladin.cds.unistra.fr/AladinLite/?target="&amp;SUBSTITUTE(ROUND(P149,4)&amp;"",",",".")&amp;"%20"&amp;IF(Q149&gt;=0,"%2B","")&amp;SUBSTITUTE(ROUND(Q149,4)&amp;"",",",".")&amp;"&amp;fov="&amp;SUBSTITUTE(L149&amp;"",",",".")&amp;"&amp;survey=P%2FDSS2%2Fcolor","Aladin")</f>
        <v>Aladin</v>
      </c>
      <c r="N149" s="2" t="n">
        <v>190</v>
      </c>
      <c r="O149" s="8"/>
      <c r="P149" s="5" t="n">
        <f aca="false">(VALUE(LEFT(I149,2))+VALUE(MID(I149,4,2))/60+(VALUE(MID(I149,7,2))+VALUE(MID(I149,10,2))/100)/3600)*15</f>
        <v>234.5</v>
      </c>
      <c r="Q149" s="5" t="n">
        <f aca="false">IF(MID(I149,13,1)="-",-1,1)*(VALUE(MID(I149,14,2))+VALUE(MID(I149,17,2))/60+(VALUE(MID(I149,20,2))+VALUE(MID(I149,23,1))/10)/3600)</f>
        <v>59.35</v>
      </c>
    </row>
    <row r="150" customFormat="false" ht="15" hidden="false" customHeight="false" outlineLevel="0" collapsed="false">
      <c r="A150" s="2" t="s">
        <v>676</v>
      </c>
      <c r="B150" s="11" t="s">
        <v>477</v>
      </c>
      <c r="C150" s="4" t="s">
        <v>677</v>
      </c>
      <c r="D150" s="4" t="s">
        <v>678</v>
      </c>
      <c r="E150" s="5" t="s">
        <v>622</v>
      </c>
      <c r="F150" s="4" t="s">
        <v>644</v>
      </c>
      <c r="G150" s="2" t="s">
        <v>645</v>
      </c>
      <c r="H150" s="5" t="s">
        <v>47</v>
      </c>
      <c r="I150" s="6" t="s">
        <v>679</v>
      </c>
      <c r="J150" s="2" t="str">
        <f aca="false">CHOOSE(MOD(ROUND(MOD(P150/15-10,24)/2,0),12)+1,"mars","avril","mai","juin","juillet","août","septembre","octobre","novembre","décembre","janvier","février")</f>
        <v>avril</v>
      </c>
      <c r="K150" s="2" t="n">
        <f aca="false">ROUND(90-ABS(Légende!$B$12-Q150),0)</f>
        <v>57</v>
      </c>
      <c r="L150" s="2" t="n">
        <v>0.1</v>
      </c>
      <c r="M150" s="7" t="str">
        <f aca="false">HYPERLINK("https://aladin.cds.unistra.fr/AladinLite/?target="&amp;SUBSTITUTE(ROUND(P150,4)&amp;"",",",".")&amp;"%20"&amp;IF(Q150&gt;=0,"%2B","")&amp;SUBSTITUTE(ROUND(Q150,4)&amp;"",",",".")&amp;"&amp;fov="&amp;SUBSTITUTE(L150&amp;"",",",".")&amp;"&amp;survey=P%2FDSS2%2Fcolor","Aladin")</f>
        <v>Aladin</v>
      </c>
      <c r="N150" s="2" t="n">
        <v>191</v>
      </c>
      <c r="O150" s="8"/>
      <c r="P150" s="5" t="n">
        <f aca="false">(VALUE(LEFT(I150,2))+VALUE(MID(I150,4,2))/60+(VALUE(MID(I150,7,2))+VALUE(MID(I150,10,2))/100)/3600)*15</f>
        <v>185.25</v>
      </c>
      <c r="Q150" s="5" t="n">
        <f aca="false">IF(MID(I150,13,1)="-",-1,1)*(VALUE(MID(I150,14,2))+VALUE(MID(I150,17,2))/60+(VALUE(MID(I150,20,2))+VALUE(MID(I150,23,1))/10)/3600)</f>
        <v>75.3</v>
      </c>
    </row>
    <row r="151" customFormat="false" ht="15" hidden="false" customHeight="false" outlineLevel="0" collapsed="false">
      <c r="A151" s="2" t="s">
        <v>680</v>
      </c>
      <c r="B151" s="11" t="s">
        <v>477</v>
      </c>
      <c r="C151" s="4" t="s">
        <v>681</v>
      </c>
      <c r="D151" s="4"/>
      <c r="E151" s="5" t="s">
        <v>622</v>
      </c>
      <c r="F151" s="4" t="s">
        <v>644</v>
      </c>
      <c r="G151" s="2" t="s">
        <v>645</v>
      </c>
      <c r="H151" s="5" t="s">
        <v>47</v>
      </c>
      <c r="I151" s="6" t="s">
        <v>682</v>
      </c>
      <c r="J151" s="2" t="str">
        <f aca="false">CHOOSE(MOD(ROUND(MOD(P151/15-10,24)/2,0),12)+1,"mars","avril","mai","juin","juillet","août","septembre","octobre","novembre","décembre","janvier","février")</f>
        <v>juin</v>
      </c>
      <c r="K151" s="2" t="n">
        <f aca="false">ROUND(90-ABS(Légende!$B$12-Q151),0)</f>
        <v>62</v>
      </c>
      <c r="L151" s="2" t="n">
        <v>0.1</v>
      </c>
      <c r="M151" s="7" t="str">
        <f aca="false">HYPERLINK("https://aladin.cds.unistra.fr/AladinLite/?target="&amp;SUBSTITUTE(ROUND(P151,4)&amp;"",",",".")&amp;"%20"&amp;IF(Q151&gt;=0,"%2B","")&amp;SUBSTITUTE(ROUND(Q151,4)&amp;"",",",".")&amp;"&amp;fov="&amp;SUBSTITUTE(L151&amp;"",",",".")&amp;"&amp;survey=P%2FDSS2%2Fcolor","Aladin")</f>
        <v>Aladin</v>
      </c>
      <c r="N151" s="2" t="n">
        <v>192</v>
      </c>
      <c r="O151" s="8"/>
      <c r="P151" s="5" t="n">
        <f aca="false">(VALUE(LEFT(I151,2))+VALUE(MID(I151,4,2))/60+(VALUE(MID(I151,7,2))+VALUE(MID(I151,10,2))/100)/3600)*15</f>
        <v>248.5</v>
      </c>
      <c r="Q151" s="5" t="n">
        <f aca="false">IF(MID(I151,13,1)="-",-1,1)*(VALUE(MID(I151,14,2))+VALUE(MID(I151,17,2))/60+(VALUE(MID(I151,20,2))+VALUE(MID(I151,23,1))/10)/3600)</f>
        <v>70.5166666666667</v>
      </c>
    </row>
    <row r="152" customFormat="false" ht="15" hidden="false" customHeight="false" outlineLevel="0" collapsed="false">
      <c r="A152" s="2" t="s">
        <v>683</v>
      </c>
      <c r="B152" s="12" t="s">
        <v>684</v>
      </c>
      <c r="C152" s="4" t="s">
        <v>685</v>
      </c>
      <c r="D152" s="4"/>
      <c r="E152" s="5" t="s">
        <v>21</v>
      </c>
      <c r="F152" s="4" t="s">
        <v>686</v>
      </c>
      <c r="G152" s="2" t="s">
        <v>687</v>
      </c>
      <c r="H152" s="5" t="s">
        <v>36</v>
      </c>
      <c r="I152" s="6" t="s">
        <v>688</v>
      </c>
      <c r="J152" s="2" t="str">
        <f aca="false">CHOOSE(MOD(ROUND(MOD(P152/15-10,24)/2,0),12)+1,"mars","avril","mai","juin","juillet","août","septembre","octobre","novembre","décembre","janvier","février")</f>
        <v>juin</v>
      </c>
      <c r="K152" s="2" t="n">
        <f aca="false">ROUND(90-ABS(Légende!$B$12-Q152),0)</f>
        <v>30</v>
      </c>
      <c r="L152" s="2" t="n">
        <v>0.1</v>
      </c>
      <c r="M152" s="7" t="str">
        <f aca="false">HYPERLINK("https://aladin.cds.unistra.fr/AladinLite/?target="&amp;SUBSTITUTE(ROUND(P152,4)&amp;"",",",".")&amp;"%20"&amp;IF(Q152&gt;=0,"%2B","")&amp;SUBSTITUTE(ROUND(Q152,4)&amp;"",",",".")&amp;"&amp;fov="&amp;SUBSTITUTE(L152&amp;"",",",".")&amp;"&amp;survey=P%2FDSS2%2Fcolor","Aladin")</f>
        <v>Aladin</v>
      </c>
      <c r="N152" s="2" t="n">
        <v>193</v>
      </c>
      <c r="O152" s="8"/>
      <c r="P152" s="5" t="n">
        <f aca="false">(VALUE(LEFT(I152,2))+VALUE(MID(I152,4,2))/60+(VALUE(MID(I152,7,2))+VALUE(MID(I152,10,2))/100)/3600)*15</f>
        <v>239.75</v>
      </c>
      <c r="Q152" s="5" t="n">
        <f aca="false">IF(MID(I152,13,1)="-",-1,1)*(VALUE(MID(I152,14,2))+VALUE(MID(I152,17,2))/60+(VALUE(MID(I152,20,2))+VALUE(MID(I152,23,1))/10)/3600)</f>
        <v>-17.4333333333333</v>
      </c>
    </row>
    <row r="153" customFormat="false" ht="15" hidden="false" customHeight="false" outlineLevel="0" collapsed="false">
      <c r="A153" s="2" t="s">
        <v>689</v>
      </c>
      <c r="B153" s="12" t="s">
        <v>684</v>
      </c>
      <c r="C153" s="4" t="s">
        <v>690</v>
      </c>
      <c r="D153" s="4"/>
      <c r="E153" s="5" t="s">
        <v>182</v>
      </c>
      <c r="F153" s="4" t="s">
        <v>686</v>
      </c>
      <c r="G153" s="2" t="s">
        <v>687</v>
      </c>
      <c r="H153" s="5" t="s">
        <v>36</v>
      </c>
      <c r="I153" s="6" t="s">
        <v>691</v>
      </c>
      <c r="J153" s="2" t="str">
        <f aca="false">CHOOSE(MOD(ROUND(MOD(P153/15-10,24)/2,0),12)+1,"mars","avril","mai","juin","juillet","août","septembre","octobre","novembre","décembre","janvier","février")</f>
        <v>juin</v>
      </c>
      <c r="K153" s="2" t="n">
        <f aca="false">ROUND(90-ABS(Légende!$B$12-Q153),0)</f>
        <v>26</v>
      </c>
      <c r="L153" s="2" t="n">
        <v>0.3</v>
      </c>
      <c r="M153" s="7" t="str">
        <f aca="false">HYPERLINK("https://aladin.cds.unistra.fr/AladinLite/?target="&amp;SUBSTITUTE(ROUND(P153,4)&amp;"",",",".")&amp;"%20"&amp;IF(Q153&gt;=0,"%2B","")&amp;SUBSTITUTE(ROUND(Q153,4)&amp;"",",",".")&amp;"&amp;fov="&amp;SUBSTITUTE(L153&amp;"",",",".")&amp;"&amp;survey=P%2FDSS2%2Fcolor","Aladin")</f>
        <v>Aladin</v>
      </c>
      <c r="N153" s="2" t="n">
        <v>194</v>
      </c>
      <c r="O153" s="8"/>
      <c r="P153" s="5" t="n">
        <f aca="false">(VALUE(LEFT(I153,2))+VALUE(MID(I153,4,2))/60+(VALUE(MID(I153,7,2))+VALUE(MID(I153,10,2))/100)/3600)*15</f>
        <v>229.25</v>
      </c>
      <c r="Q153" s="5" t="n">
        <f aca="false">IF(MID(I153,13,1)="-",-1,1)*(VALUE(MID(I153,14,2))+VALUE(MID(I153,17,2))/60+(VALUE(MID(I153,20,2))+VALUE(MID(I153,23,1))/10)/3600)</f>
        <v>-21.0166666666667</v>
      </c>
    </row>
    <row r="154" customFormat="false" ht="15" hidden="false" customHeight="false" outlineLevel="0" collapsed="false">
      <c r="A154" s="2" t="s">
        <v>692</v>
      </c>
      <c r="B154" s="12" t="s">
        <v>684</v>
      </c>
      <c r="C154" s="4" t="s">
        <v>693</v>
      </c>
      <c r="D154" s="4" t="s">
        <v>694</v>
      </c>
      <c r="E154" s="5" t="s">
        <v>61</v>
      </c>
      <c r="F154" s="4" t="s">
        <v>695</v>
      </c>
      <c r="G154" s="2" t="s">
        <v>696</v>
      </c>
      <c r="H154" s="5" t="s">
        <v>47</v>
      </c>
      <c r="I154" s="6" t="s">
        <v>697</v>
      </c>
      <c r="J154" s="2" t="str">
        <f aca="false">CHOOSE(MOD(ROUND(MOD(P154/15-10,24)/2,0),12)+1,"mars","avril","mai","juin","juillet","août","septembre","octobre","novembre","décembre","janvier","février")</f>
        <v>juin</v>
      </c>
      <c r="K154" s="2" t="n">
        <f aca="false">ROUND(90-ABS(Légende!$B$12-Q154),0)</f>
        <v>68</v>
      </c>
      <c r="L154" s="2" t="n">
        <v>0.3</v>
      </c>
      <c r="M154" s="7" t="str">
        <f aca="false">HYPERLINK("https://aladin.cds.unistra.fr/AladinLite/?target="&amp;SUBSTITUTE(ROUND(P154,4)&amp;"",",",".")&amp;"%20"&amp;IF(Q154&gt;=0,"%2B","")&amp;SUBSTITUTE(ROUND(Q154,4)&amp;"",",",".")&amp;"&amp;fov="&amp;SUBSTITUTE(L154&amp;"",",",".")&amp;"&amp;survey=P%2FDSS2%2Fcolor","Aladin")</f>
        <v>Aladin</v>
      </c>
      <c r="N154" s="2" t="n">
        <v>195</v>
      </c>
      <c r="O154" s="8"/>
      <c r="P154" s="5" t="n">
        <f aca="false">(VALUE(LEFT(I154,2))+VALUE(MID(I154,4,2))/60+(VALUE(MID(I154,7,2))+VALUE(MID(I154,10,2))/100)/3600)*15</f>
        <v>239.75</v>
      </c>
      <c r="Q154" s="5" t="n">
        <f aca="false">IF(MID(I154,13,1)="-",-1,1)*(VALUE(MID(I154,14,2))+VALUE(MID(I154,17,2))/60+(VALUE(MID(I154,20,2))+VALUE(MID(I154,23,1))/10)/3600)</f>
        <v>20.75</v>
      </c>
    </row>
    <row r="155" customFormat="false" ht="15" hidden="false" customHeight="false" outlineLevel="0" collapsed="false">
      <c r="A155" s="2" t="s">
        <v>698</v>
      </c>
      <c r="B155" s="12" t="s">
        <v>684</v>
      </c>
      <c r="C155" s="4" t="s">
        <v>699</v>
      </c>
      <c r="D155" s="4" t="s">
        <v>700</v>
      </c>
      <c r="E155" s="5" t="s">
        <v>21</v>
      </c>
      <c r="F155" s="4" t="s">
        <v>701</v>
      </c>
      <c r="G155" s="2" t="s">
        <v>702</v>
      </c>
      <c r="H155" s="5" t="s">
        <v>36</v>
      </c>
      <c r="I155" s="6" t="s">
        <v>703</v>
      </c>
      <c r="J155" s="2" t="str">
        <f aca="false">CHOOSE(MOD(ROUND(MOD(P155/15-10,24)/2,0),12)+1,"mars","avril","mai","juin","juillet","août","septembre","octobre","novembre","décembre","janvier","février")</f>
        <v>juin</v>
      </c>
      <c r="K155" s="2" t="n">
        <f aca="false">ROUND(90-ABS(Légende!$B$12-Q155),0)</f>
        <v>81</v>
      </c>
      <c r="L155" s="2" t="n">
        <v>0.1</v>
      </c>
      <c r="M155" s="7" t="str">
        <f aca="false">HYPERLINK("https://aladin.cds.unistra.fr/AladinLite/?target="&amp;SUBSTITUTE(ROUND(P155,4)&amp;"",",",".")&amp;"%20"&amp;IF(Q155&gt;=0,"%2B","")&amp;SUBSTITUTE(ROUND(Q155,4)&amp;"",",",".")&amp;"&amp;fov="&amp;SUBSTITUTE(L155&amp;"",",",".")&amp;"&amp;survey=P%2FDSS2%2Fcolor","Aladin")</f>
        <v>Aladin</v>
      </c>
      <c r="N155" s="2" t="n">
        <v>196</v>
      </c>
      <c r="O155" s="8"/>
      <c r="P155" s="5" t="n">
        <f aca="false">(VALUE(LEFT(I155,2))+VALUE(MID(I155,4,2))/60+(VALUE(MID(I155,7,2))+VALUE(MID(I155,10,2))/100)/3600)*15</f>
        <v>243.5</v>
      </c>
      <c r="Q155" s="5" t="n">
        <f aca="false">IF(MID(I155,13,1)="-",-1,1)*(VALUE(MID(I155,14,2))+VALUE(MID(I155,17,2))/60+(VALUE(MID(I155,20,2))+VALUE(MID(I155,23,1))/10)/3600)</f>
        <v>33.85</v>
      </c>
    </row>
    <row r="156" customFormat="false" ht="15" hidden="false" customHeight="false" outlineLevel="0" collapsed="false">
      <c r="A156" s="2" t="s">
        <v>704</v>
      </c>
      <c r="B156" s="12" t="s">
        <v>684</v>
      </c>
      <c r="C156" s="4" t="s">
        <v>705</v>
      </c>
      <c r="D156" s="4"/>
      <c r="E156" s="5" t="s">
        <v>61</v>
      </c>
      <c r="F156" s="4" t="s">
        <v>701</v>
      </c>
      <c r="G156" s="2" t="s">
        <v>702</v>
      </c>
      <c r="H156" s="5" t="s">
        <v>47</v>
      </c>
      <c r="I156" s="6" t="s">
        <v>706</v>
      </c>
      <c r="J156" s="2" t="str">
        <f aca="false">CHOOSE(MOD(ROUND(MOD(P156/15-10,24)/2,0),12)+1,"mars","avril","mai","juin","juillet","août","septembre","octobre","novembre","décembre","janvier","février")</f>
        <v>juin</v>
      </c>
      <c r="K156" s="2" t="n">
        <f aca="false">ROUND(90-ABS(Légende!$B$12-Q156),0)</f>
        <v>77</v>
      </c>
      <c r="L156" s="2" t="n">
        <v>0.3</v>
      </c>
      <c r="M156" s="7" t="str">
        <f aca="false">HYPERLINK("https://aladin.cds.unistra.fr/AladinLite/?target="&amp;SUBSTITUTE(ROUND(P156,4)&amp;"",",",".")&amp;"%20"&amp;IF(Q156&gt;=0,"%2B","")&amp;SUBSTITUTE(ROUND(Q156,4)&amp;"",",",".")&amp;"&amp;fov="&amp;SUBSTITUTE(L156&amp;"",",",".")&amp;"&amp;survey=P%2FDSS2%2Fcolor","Aladin")</f>
        <v>Aladin</v>
      </c>
      <c r="N156" s="2" t="n">
        <v>197</v>
      </c>
      <c r="O156" s="8"/>
      <c r="P156" s="5" t="n">
        <f aca="false">(VALUE(LEFT(I156,2))+VALUE(MID(I156,4,2))/60+(VALUE(MID(I156,7,2))+VALUE(MID(I156,10,2))/100)/3600)*15</f>
        <v>243</v>
      </c>
      <c r="Q156" s="5" t="n">
        <f aca="false">IF(MID(I156,13,1)="-",-1,1)*(VALUE(MID(I156,14,2))+VALUE(MID(I156,17,2))/60+(VALUE(MID(I156,20,2))+VALUE(MID(I156,23,1))/10)/3600)</f>
        <v>29.5333333333333</v>
      </c>
    </row>
    <row r="157" customFormat="false" ht="15" hidden="false" customHeight="false" outlineLevel="0" collapsed="false">
      <c r="A157" s="2" t="s">
        <v>707</v>
      </c>
      <c r="B157" s="12" t="s">
        <v>684</v>
      </c>
      <c r="C157" s="4" t="s">
        <v>708</v>
      </c>
      <c r="D157" s="4" t="s">
        <v>709</v>
      </c>
      <c r="E157" s="5" t="s">
        <v>21</v>
      </c>
      <c r="F157" s="4" t="s">
        <v>710</v>
      </c>
      <c r="G157" s="2" t="s">
        <v>711</v>
      </c>
      <c r="H157" s="5" t="s">
        <v>36</v>
      </c>
      <c r="I157" s="6" t="s">
        <v>712</v>
      </c>
      <c r="J157" s="2" t="str">
        <f aca="false">CHOOSE(MOD(ROUND(MOD(P157/15-10,24)/2,0),12)+1,"mars","avril","mai","juin","juillet","août","septembre","octobre","novembre","décembre","janvier","février")</f>
        <v>juillet</v>
      </c>
      <c r="K157" s="2" t="n">
        <f aca="false">ROUND(90-ABS(Légende!$B$12-Q157),0)</f>
        <v>62</v>
      </c>
      <c r="L157" s="2" t="n">
        <v>0.1</v>
      </c>
      <c r="M157" s="7" t="str">
        <f aca="false">HYPERLINK("https://aladin.cds.unistra.fr/AladinLite/?target="&amp;SUBSTITUTE(ROUND(P157,4)&amp;"",",",".")&amp;"%20"&amp;IF(Q157&gt;=0,"%2B","")&amp;SUBSTITUTE(ROUND(Q157,4)&amp;"",",",".")&amp;"&amp;fov="&amp;SUBSTITUTE(L157&amp;"",",",".")&amp;"&amp;survey=P%2FDSS2%2Fcolor","Aladin")</f>
        <v>Aladin</v>
      </c>
      <c r="N157" s="2" t="n">
        <v>198</v>
      </c>
      <c r="O157" s="8"/>
      <c r="P157" s="5" t="n">
        <f aca="false">(VALUE(LEFT(I157,2))+VALUE(MID(I157,4,2))/60+(VALUE(MID(I157,7,2))+VALUE(MID(I157,10,2))/100)/3600)*15</f>
        <v>258.5</v>
      </c>
      <c r="Q157" s="5" t="n">
        <f aca="false">IF(MID(I157,13,1)="-",-1,1)*(VALUE(MID(I157,14,2))+VALUE(MID(I157,17,2))/60+(VALUE(MID(I157,20,2))+VALUE(MID(I157,23,1))/10)/3600)</f>
        <v>14.3833333333333</v>
      </c>
    </row>
    <row r="158" customFormat="false" ht="15" hidden="false" customHeight="false" outlineLevel="0" collapsed="false">
      <c r="A158" s="2" t="s">
        <v>713</v>
      </c>
      <c r="B158" s="12" t="s">
        <v>684</v>
      </c>
      <c r="C158" s="4" t="s">
        <v>714</v>
      </c>
      <c r="D158" s="4" t="s">
        <v>715</v>
      </c>
      <c r="E158" s="5" t="s">
        <v>21</v>
      </c>
      <c r="F158" s="4" t="s">
        <v>710</v>
      </c>
      <c r="G158" s="2" t="s">
        <v>711</v>
      </c>
      <c r="H158" s="5" t="s">
        <v>36</v>
      </c>
      <c r="I158" s="6" t="s">
        <v>716</v>
      </c>
      <c r="J158" s="2" t="str">
        <f aca="false">CHOOSE(MOD(ROUND(MOD(P158/15-10,24)/2,0),12)+1,"mars","avril","mai","juin","juillet","août","septembre","octobre","novembre","décembre","janvier","février")</f>
        <v>juillet</v>
      </c>
      <c r="K158" s="2" t="n">
        <f aca="false">ROUND(90-ABS(Légende!$B$12-Q158),0)</f>
        <v>72</v>
      </c>
      <c r="L158" s="2" t="n">
        <v>0.1</v>
      </c>
      <c r="M158" s="7" t="str">
        <f aca="false">HYPERLINK("https://aladin.cds.unistra.fr/AladinLite/?target="&amp;SUBSTITUTE(ROUND(P158,4)&amp;"",",",".")&amp;"%20"&amp;IF(Q158&gt;=0,"%2B","")&amp;SUBSTITUTE(ROUND(Q158,4)&amp;"",",",".")&amp;"&amp;fov="&amp;SUBSTITUTE(L158&amp;"",",",".")&amp;"&amp;survey=P%2FDSS2%2Fcolor","Aladin")</f>
        <v>Aladin</v>
      </c>
      <c r="N158" s="2" t="n">
        <v>199</v>
      </c>
      <c r="O158" s="8"/>
      <c r="P158" s="5" t="n">
        <f aca="false">(VALUE(LEFT(I158,2))+VALUE(MID(I158,4,2))/60+(VALUE(MID(I158,7,2))+VALUE(MID(I158,10,2))/100)/3600)*15</f>
        <v>258.75</v>
      </c>
      <c r="Q158" s="5" t="n">
        <f aca="false">IF(MID(I158,13,1)="-",-1,1)*(VALUE(MID(I158,14,2))+VALUE(MID(I158,17,2))/60+(VALUE(MID(I158,20,2))+VALUE(MID(I158,23,1))/10)/3600)</f>
        <v>24.8333333333333</v>
      </c>
    </row>
    <row r="159" customFormat="false" ht="15" hidden="false" customHeight="false" outlineLevel="0" collapsed="false">
      <c r="A159" s="2" t="s">
        <v>717</v>
      </c>
      <c r="B159" s="12" t="s">
        <v>684</v>
      </c>
      <c r="C159" s="4" t="s">
        <v>718</v>
      </c>
      <c r="D159" s="4"/>
      <c r="E159" s="5" t="s">
        <v>21</v>
      </c>
      <c r="F159" s="4" t="s">
        <v>710</v>
      </c>
      <c r="G159" s="2" t="s">
        <v>711</v>
      </c>
      <c r="H159" s="5" t="s">
        <v>36</v>
      </c>
      <c r="I159" s="6" t="s">
        <v>719</v>
      </c>
      <c r="J159" s="2" t="str">
        <f aca="false">CHOOSE(MOD(ROUND(MOD(P159/15-10,24)/2,0),12)+1,"mars","avril","mai","juin","juillet","août","septembre","octobre","novembre","décembre","janvier","février")</f>
        <v>juillet</v>
      </c>
      <c r="K159" s="2" t="n">
        <f aca="false">ROUND(90-ABS(Légende!$B$12-Q159),0)</f>
        <v>69</v>
      </c>
      <c r="L159" s="2" t="n">
        <v>0.1</v>
      </c>
      <c r="M159" s="7" t="str">
        <f aca="false">HYPERLINK("https://aladin.cds.unistra.fr/AladinLite/?target="&amp;SUBSTITUTE(ROUND(P159,4)&amp;"",",",".")&amp;"%20"&amp;IF(Q159&gt;=0,"%2B","")&amp;SUBSTITUTE(ROUND(Q159,4)&amp;"",",",".")&amp;"&amp;fov="&amp;SUBSTITUTE(L159&amp;"",",",".")&amp;"&amp;survey=P%2FDSS2%2Fcolor","Aladin")</f>
        <v>Aladin</v>
      </c>
      <c r="N159" s="2" t="n">
        <v>200</v>
      </c>
      <c r="O159" s="8"/>
      <c r="P159" s="5" t="n">
        <f aca="false">(VALUE(LEFT(I159,2))+VALUE(MID(I159,4,2))/60+(VALUE(MID(I159,7,2))+VALUE(MID(I159,10,2))/100)/3600)*15</f>
        <v>270.25</v>
      </c>
      <c r="Q159" s="5" t="n">
        <f aca="false">IF(MID(I159,13,1)="-",-1,1)*(VALUE(MID(I159,14,2))+VALUE(MID(I159,17,2))/60+(VALUE(MID(I159,20,2))+VALUE(MID(I159,23,1))/10)/3600)</f>
        <v>21.5833333333333</v>
      </c>
    </row>
    <row r="160" customFormat="false" ht="15" hidden="false" customHeight="false" outlineLevel="0" collapsed="false">
      <c r="A160" s="2" t="s">
        <v>720</v>
      </c>
      <c r="B160" s="12" t="s">
        <v>684</v>
      </c>
      <c r="C160" s="4" t="s">
        <v>721</v>
      </c>
      <c r="D160" s="4"/>
      <c r="E160" s="5" t="s">
        <v>29</v>
      </c>
      <c r="F160" s="4" t="s">
        <v>710</v>
      </c>
      <c r="G160" s="2" t="s">
        <v>711</v>
      </c>
      <c r="H160" s="5" t="s">
        <v>24</v>
      </c>
      <c r="I160" s="6" t="s">
        <v>722</v>
      </c>
      <c r="J160" s="2" t="str">
        <f aca="false">CHOOSE(MOD(ROUND(MOD(P160/15-10,24)/2,0),12)+1,"mars","avril","mai","juin","juillet","août","septembre","octobre","novembre","décembre","janvier","février")</f>
        <v>juin</v>
      </c>
      <c r="K160" s="2" t="n">
        <f aca="false">ROUND(90-ABS(Légende!$B$12-Q160),0)</f>
        <v>78</v>
      </c>
      <c r="L160" s="2" t="n">
        <v>6</v>
      </c>
      <c r="M160" s="7" t="str">
        <f aca="false">HYPERLINK("https://aladin.cds.unistra.fr/AladinLite/?target="&amp;SUBSTITUTE(ROUND(P160,4)&amp;"",",",".")&amp;"%20"&amp;IF(Q160&gt;=0,"%2B","")&amp;SUBSTITUTE(ROUND(Q160,4)&amp;"",",",".")&amp;"&amp;fov="&amp;SUBSTITUTE(L160&amp;"",",",".")&amp;"&amp;survey=P%2FDSS2%2Fcolor","Aladin")</f>
        <v>Aladin</v>
      </c>
      <c r="N160" s="2" t="n">
        <v>201</v>
      </c>
      <c r="O160" s="8"/>
      <c r="P160" s="5" t="n">
        <f aca="false">(VALUE(LEFT(I160,2))+VALUE(MID(I160,4,2))/60+(VALUE(MID(I160,7,2))+VALUE(MID(I160,10,2))/100)/3600)*15</f>
        <v>248.75</v>
      </c>
      <c r="Q160" s="5" t="n">
        <f aca="false">IF(MID(I160,13,1)="-",-1,1)*(VALUE(MID(I160,14,2))+VALUE(MID(I160,17,2))/60+(VALUE(MID(I160,20,2))+VALUE(MID(I160,23,1))/10)/3600)</f>
        <v>30.7666666666667</v>
      </c>
    </row>
    <row r="161" customFormat="false" ht="15" hidden="false" customHeight="false" outlineLevel="0" collapsed="false">
      <c r="A161" s="2" t="s">
        <v>723</v>
      </c>
      <c r="B161" s="12" t="s">
        <v>684</v>
      </c>
      <c r="C161" s="4" t="s">
        <v>724</v>
      </c>
      <c r="D161" s="4" t="s">
        <v>725</v>
      </c>
      <c r="E161" s="5" t="s">
        <v>29</v>
      </c>
      <c r="F161" s="4" t="s">
        <v>710</v>
      </c>
      <c r="G161" s="2" t="s">
        <v>711</v>
      </c>
      <c r="H161" s="5" t="s">
        <v>36</v>
      </c>
      <c r="I161" s="6" t="s">
        <v>726</v>
      </c>
      <c r="J161" s="2" t="str">
        <f aca="false">CHOOSE(MOD(ROUND(MOD(P161/15-10,24)/2,0),12)+1,"mars","avril","mai","juin","juillet","août","septembre","octobre","novembre","décembre","janvier","février")</f>
        <v>juin</v>
      </c>
      <c r="K161" s="2" t="n">
        <f aca="false">ROUND(90-ABS(Légende!$B$12-Q161),0)</f>
        <v>86</v>
      </c>
      <c r="L161" s="2" t="n">
        <v>6</v>
      </c>
      <c r="M161" s="7" t="str">
        <f aca="false">HYPERLINK("https://aladin.cds.unistra.fr/AladinLite/?target="&amp;SUBSTITUTE(ROUND(P161,4)&amp;"",",",".")&amp;"%20"&amp;IF(Q161&gt;=0,"%2B","")&amp;SUBSTITUTE(ROUND(Q161,4)&amp;"",",",".")&amp;"&amp;fov="&amp;SUBSTITUTE(L161&amp;"",",",".")&amp;"&amp;survey=P%2FDSS2%2Fcolor","Aladin")</f>
        <v>Aladin</v>
      </c>
      <c r="N161" s="2" t="n">
        <v>202</v>
      </c>
      <c r="O161" s="8"/>
      <c r="P161" s="5" t="n">
        <f aca="false">(VALUE(LEFT(I161,2))+VALUE(MID(I161,4,2))/60+(VALUE(MID(I161,7,2))+VALUE(MID(I161,10,2))/100)/3600)*15</f>
        <v>251.25</v>
      </c>
      <c r="Q161" s="5" t="n">
        <f aca="false">IF(MID(I161,13,1)="-",-1,1)*(VALUE(MID(I161,14,2))+VALUE(MID(I161,17,2))/60+(VALUE(MID(I161,20,2))+VALUE(MID(I161,23,1))/10)/3600)</f>
        <v>38.35</v>
      </c>
    </row>
    <row r="162" customFormat="false" ht="15" hidden="false" customHeight="false" outlineLevel="0" collapsed="false">
      <c r="A162" s="2" t="s">
        <v>727</v>
      </c>
      <c r="B162" s="12" t="s">
        <v>684</v>
      </c>
      <c r="C162" s="4" t="s">
        <v>728</v>
      </c>
      <c r="D162" s="4"/>
      <c r="E162" s="5" t="s">
        <v>182</v>
      </c>
      <c r="F162" s="4" t="s">
        <v>710</v>
      </c>
      <c r="G162" s="2" t="s">
        <v>711</v>
      </c>
      <c r="H162" s="5" t="s">
        <v>36</v>
      </c>
      <c r="I162" s="6" t="s">
        <v>729</v>
      </c>
      <c r="J162" s="2" t="str">
        <f aca="false">CHOOSE(MOD(ROUND(MOD(P162/15-10,24)/2,0),12)+1,"mars","avril","mai","juin","juillet","août","septembre","octobre","novembre","décembre","janvier","février")</f>
        <v>juin</v>
      </c>
      <c r="K162" s="2" t="n">
        <f aca="false">ROUND(90-ABS(Légende!$B$12-Q162),0)</f>
        <v>84</v>
      </c>
      <c r="L162" s="2" t="n">
        <v>0.3</v>
      </c>
      <c r="M162" s="7" t="str">
        <f aca="false">HYPERLINK("https://aladin.cds.unistra.fr/AladinLite/?target="&amp;SUBSTITUTE(ROUND(P162,4)&amp;"",",",".")&amp;"%20"&amp;IF(Q162&gt;=0,"%2B","")&amp;SUBSTITUTE(ROUND(Q162,4)&amp;"",",",".")&amp;"&amp;fov="&amp;SUBSTITUTE(L162&amp;"",",",".")&amp;"&amp;survey=P%2FDSS2%2Fcolor","Aladin")</f>
        <v>Aladin</v>
      </c>
      <c r="N162" s="2" t="n">
        <v>203</v>
      </c>
      <c r="O162" s="8"/>
      <c r="P162" s="5" t="n">
        <f aca="false">(VALUE(LEFT(I162,2))+VALUE(MID(I162,4,2))/60+(VALUE(MID(I162,7,2))+VALUE(MID(I162,10,2))/100)/3600)*15</f>
        <v>250.25</v>
      </c>
      <c r="Q162" s="5" t="n">
        <f aca="false">IF(MID(I162,13,1)="-",-1,1)*(VALUE(MID(I162,14,2))+VALUE(MID(I162,17,2))/60+(VALUE(MID(I162,20,2))+VALUE(MID(I162,23,1))/10)/3600)</f>
        <v>36.45</v>
      </c>
    </row>
    <row r="163" customFormat="false" ht="15" hidden="false" customHeight="false" outlineLevel="0" collapsed="false">
      <c r="A163" s="2" t="s">
        <v>730</v>
      </c>
      <c r="B163" s="12" t="s">
        <v>684</v>
      </c>
      <c r="C163" s="4" t="s">
        <v>731</v>
      </c>
      <c r="D163" s="4" t="s">
        <v>732</v>
      </c>
      <c r="E163" s="5" t="s">
        <v>61</v>
      </c>
      <c r="F163" s="4" t="s">
        <v>710</v>
      </c>
      <c r="G163" s="2" t="s">
        <v>711</v>
      </c>
      <c r="H163" s="5" t="s">
        <v>47</v>
      </c>
      <c r="I163" s="6" t="s">
        <v>733</v>
      </c>
      <c r="J163" s="2" t="str">
        <f aca="false">CHOOSE(MOD(ROUND(MOD(P163/15-10,24)/2,0),12)+1,"mars","avril","mai","juin","juillet","août","septembre","octobre","novembre","décembre","janvier","février")</f>
        <v>juin</v>
      </c>
      <c r="K163" s="2" t="n">
        <f aca="false">ROUND(90-ABS(Légende!$B$12-Q163),0)</f>
        <v>84</v>
      </c>
      <c r="L163" s="2" t="n">
        <v>0.3</v>
      </c>
      <c r="M163" s="7" t="str">
        <f aca="false">HYPERLINK("https://aladin.cds.unistra.fr/AladinLite/?target="&amp;SUBSTITUTE(ROUND(P163,4)&amp;"",",",".")&amp;"%20"&amp;IF(Q163&gt;=0,"%2B","")&amp;SUBSTITUTE(ROUND(Q163,4)&amp;"",",",".")&amp;"&amp;fov="&amp;SUBSTITUTE(L163&amp;"",",",".")&amp;"&amp;survey=P%2FDSS2%2Fcolor","Aladin")</f>
        <v>Aladin</v>
      </c>
      <c r="N163" s="2" t="n">
        <v>204</v>
      </c>
      <c r="O163" s="8"/>
      <c r="P163" s="5" t="n">
        <f aca="false">(VALUE(LEFT(I163,2))+VALUE(MID(I163,4,2))/60+(VALUE(MID(I163,7,2))+VALUE(MID(I163,10,2))/100)/3600)*15</f>
        <v>250.75</v>
      </c>
      <c r="Q163" s="5" t="n">
        <f aca="false">IF(MID(I163,13,1)="-",-1,1)*(VALUE(MID(I163,14,2))+VALUE(MID(I163,17,2))/60+(VALUE(MID(I163,20,2))+VALUE(MID(I163,23,1))/10)/3600)</f>
        <v>36.8166666666667</v>
      </c>
    </row>
    <row r="164" customFormat="false" ht="15" hidden="false" customHeight="false" outlineLevel="0" collapsed="false">
      <c r="A164" s="2" t="s">
        <v>734</v>
      </c>
      <c r="B164" s="12" t="s">
        <v>684</v>
      </c>
      <c r="C164" s="4" t="s">
        <v>735</v>
      </c>
      <c r="D164" s="4"/>
      <c r="E164" s="5" t="s">
        <v>21</v>
      </c>
      <c r="F164" s="4" t="s">
        <v>736</v>
      </c>
      <c r="G164" s="2" t="s">
        <v>737</v>
      </c>
      <c r="H164" s="5" t="s">
        <v>36</v>
      </c>
      <c r="I164" s="6" t="s">
        <v>738</v>
      </c>
      <c r="J164" s="2" t="str">
        <f aca="false">CHOOSE(MOD(ROUND(MOD(P164/15-10,24)/2,0),12)+1,"mars","avril","mai","juin","juillet","août","septembre","octobre","novembre","décembre","janvier","février")</f>
        <v>juillet</v>
      </c>
      <c r="K164" s="2" t="n">
        <f aca="false">ROUND(90-ABS(Légende!$B$12-Q164),0)</f>
        <v>21</v>
      </c>
      <c r="L164" s="2" t="n">
        <v>0.1</v>
      </c>
      <c r="M164" s="7" t="str">
        <f aca="false">HYPERLINK("https://aladin.cds.unistra.fr/AladinLite/?target="&amp;SUBSTITUTE(ROUND(P164,4)&amp;"",",",".")&amp;"%20"&amp;IF(Q164&gt;=0,"%2B","")&amp;SUBSTITUTE(ROUND(Q164,4)&amp;"",",",".")&amp;"&amp;fov="&amp;SUBSTITUTE(L164&amp;"",",",".")&amp;"&amp;survey=P%2FDSS2%2Fcolor","Aladin")</f>
        <v>Aladin</v>
      </c>
      <c r="N164" s="2" t="n">
        <v>205</v>
      </c>
      <c r="O164" s="8"/>
      <c r="P164" s="5" t="n">
        <f aca="false">(VALUE(LEFT(I164,2))+VALUE(MID(I164,4,2))/60+(VALUE(MID(I164,7,2))+VALUE(MID(I164,10,2))/100)/3600)*15</f>
        <v>258.75</v>
      </c>
      <c r="Q164" s="5" t="n">
        <f aca="false">IF(MID(I164,13,1)="-",-1,1)*(VALUE(MID(I164,14,2))+VALUE(MID(I164,17,2))/60+(VALUE(MID(I164,20,2))+VALUE(MID(I164,23,1))/10)/3600)</f>
        <v>-26.6</v>
      </c>
    </row>
    <row r="165" customFormat="false" ht="15" hidden="false" customHeight="false" outlineLevel="0" collapsed="false">
      <c r="A165" s="2" t="s">
        <v>739</v>
      </c>
      <c r="B165" s="12" t="s">
        <v>684</v>
      </c>
      <c r="C165" s="4" t="s">
        <v>740</v>
      </c>
      <c r="D165" s="4"/>
      <c r="E165" s="5" t="s">
        <v>82</v>
      </c>
      <c r="F165" s="4" t="s">
        <v>736</v>
      </c>
      <c r="G165" s="2" t="s">
        <v>737</v>
      </c>
      <c r="H165" s="5" t="s">
        <v>24</v>
      </c>
      <c r="I165" s="6" t="s">
        <v>741</v>
      </c>
      <c r="J165" s="2" t="str">
        <f aca="false">CHOOSE(MOD(ROUND(MOD(P165/15-10,24)/2,0),12)+1,"mars","avril","mai","juin","juillet","août","septembre","octobre","novembre","décembre","janvier","février")</f>
        <v>juillet</v>
      </c>
      <c r="K165" s="2" t="n">
        <f aca="false">ROUND(90-ABS(Légende!$B$12-Q165),0)</f>
        <v>54</v>
      </c>
      <c r="L165" s="2" t="n">
        <v>1.5</v>
      </c>
      <c r="M165" s="7" t="str">
        <f aca="false">HYPERLINK("https://aladin.cds.unistra.fr/AladinLite/?target="&amp;SUBSTITUTE(ROUND(P165,4)&amp;"",",",".")&amp;"%20"&amp;IF(Q165&gt;=0,"%2B","")&amp;SUBSTITUTE(ROUND(Q165,4)&amp;"",",",".")&amp;"&amp;fov="&amp;SUBSTITUTE(L165&amp;"",",",".")&amp;"&amp;survey=P%2FDSS2%2Fcolor","Aladin")</f>
        <v>Aladin</v>
      </c>
      <c r="N165" s="2" t="n">
        <v>206</v>
      </c>
      <c r="O165" s="8"/>
      <c r="P165" s="5" t="n">
        <f aca="false">(VALUE(LEFT(I165,2))+VALUE(MID(I165,4,2))/60+(VALUE(MID(I165,7,2))+VALUE(MID(I165,10,2))/100)/3600)*15</f>
        <v>276.75</v>
      </c>
      <c r="Q165" s="5" t="n">
        <f aca="false">IF(MID(I165,13,1)="-",-1,1)*(VALUE(MID(I165,14,2))+VALUE(MID(I165,17,2))/60+(VALUE(MID(I165,20,2))+VALUE(MID(I165,23,1))/10)/3600)</f>
        <v>6.51666666666667</v>
      </c>
    </row>
    <row r="166" customFormat="false" ht="15" hidden="false" customHeight="false" outlineLevel="0" collapsed="false">
      <c r="A166" s="2" t="s">
        <v>742</v>
      </c>
      <c r="B166" s="12" t="s">
        <v>684</v>
      </c>
      <c r="C166" s="4" t="s">
        <v>743</v>
      </c>
      <c r="D166" s="4" t="s">
        <v>744</v>
      </c>
      <c r="E166" s="5" t="s">
        <v>41</v>
      </c>
      <c r="F166" s="4" t="s">
        <v>736</v>
      </c>
      <c r="G166" s="2" t="s">
        <v>737</v>
      </c>
      <c r="H166" s="5" t="s">
        <v>47</v>
      </c>
      <c r="I166" s="6" t="s">
        <v>745</v>
      </c>
      <c r="J166" s="2" t="str">
        <f aca="false">CHOOSE(MOD(ROUND(MOD(P166/15-10,24)/2,0),12)+1,"mars","avril","mai","juin","juillet","août","septembre","octobre","novembre","décembre","janvier","février")</f>
        <v>juillet</v>
      </c>
      <c r="K166" s="2" t="n">
        <f aca="false">ROUND(90-ABS(Légende!$B$12-Q166),0)</f>
        <v>34</v>
      </c>
      <c r="L166" s="2" t="n">
        <v>0.1</v>
      </c>
      <c r="M166" s="7" t="str">
        <f aca="false">HYPERLINK("https://aladin.cds.unistra.fr/AladinLite/?target="&amp;SUBSTITUTE(ROUND(P166,4)&amp;"",",",".")&amp;"%20"&amp;IF(Q166&gt;=0,"%2B","")&amp;SUBSTITUTE(ROUND(Q166,4)&amp;"",",",".")&amp;"&amp;fov="&amp;SUBSTITUTE(L166&amp;"",",",".")&amp;"&amp;survey=P%2FDSS2%2Fcolor","Aladin")</f>
        <v>Aladin</v>
      </c>
      <c r="N166" s="2" t="n">
        <v>207</v>
      </c>
      <c r="O166" s="8"/>
      <c r="P166" s="5" t="n">
        <f aca="false">(VALUE(LEFT(I166,2))+VALUE(MID(I166,4,2))/60+(VALUE(MID(I166,7,2))+VALUE(MID(I166,10,2))/100)/3600)*15</f>
        <v>258.5</v>
      </c>
      <c r="Q166" s="5" t="n">
        <f aca="false">IF(MID(I166,13,1)="-",-1,1)*(VALUE(MID(I166,14,2))+VALUE(MID(I166,17,2))/60+(VALUE(MID(I166,20,2))+VALUE(MID(I166,23,1))/10)/3600)</f>
        <v>-12.9166666666667</v>
      </c>
    </row>
    <row r="167" customFormat="false" ht="15" hidden="false" customHeight="false" outlineLevel="0" collapsed="false">
      <c r="A167" s="2" t="s">
        <v>746</v>
      </c>
      <c r="B167" s="12" t="s">
        <v>684</v>
      </c>
      <c r="C167" s="4" t="s">
        <v>747</v>
      </c>
      <c r="D167" s="4" t="s">
        <v>748</v>
      </c>
      <c r="E167" s="5" t="s">
        <v>21</v>
      </c>
      <c r="F167" s="4" t="s">
        <v>749</v>
      </c>
      <c r="G167" s="2" t="s">
        <v>750</v>
      </c>
      <c r="H167" s="5" t="s">
        <v>36</v>
      </c>
      <c r="I167" s="6" t="s">
        <v>751</v>
      </c>
      <c r="J167" s="2" t="str">
        <f aca="false">CHOOSE(MOD(ROUND(MOD(P167/15-10,24)/2,0),12)+1,"mars","avril","mai","juin","juillet","août","septembre","octobre","novembre","décembre","janvier","février")</f>
        <v>juin</v>
      </c>
      <c r="K167" s="2" t="n">
        <f aca="false">ROUND(90-ABS(Légende!$B$12-Q167),0)</f>
        <v>28</v>
      </c>
      <c r="L167" s="2" t="n">
        <v>0.1</v>
      </c>
      <c r="M167" s="7" t="str">
        <f aca="false">HYPERLINK("https://aladin.cds.unistra.fr/AladinLite/?target="&amp;SUBSTITUTE(ROUND(P167,4)&amp;"",",",".")&amp;"%20"&amp;IF(Q167&gt;=0,"%2B","")&amp;SUBSTITUTE(ROUND(Q167,4)&amp;"",",",".")&amp;"&amp;fov="&amp;SUBSTITUTE(L167&amp;"",",",".")&amp;"&amp;survey=P%2FDSS2%2Fcolor","Aladin")</f>
        <v>Aladin</v>
      </c>
      <c r="N167" s="2" t="n">
        <v>208</v>
      </c>
      <c r="O167" s="8"/>
      <c r="P167" s="5" t="n">
        <f aca="false">(VALUE(LEFT(I167,2))+VALUE(MID(I167,4,2))/60+(VALUE(MID(I167,7,2))+VALUE(MID(I167,10,2))/100)/3600)*15</f>
        <v>241.25</v>
      </c>
      <c r="Q167" s="5" t="n">
        <f aca="false">IF(MID(I167,13,1)="-",-1,1)*(VALUE(MID(I167,14,2))+VALUE(MID(I167,17,2))/60+(VALUE(MID(I167,20,2))+VALUE(MID(I167,23,1))/10)/3600)</f>
        <v>-19.8</v>
      </c>
    </row>
    <row r="168" customFormat="false" ht="15" hidden="false" customHeight="false" outlineLevel="0" collapsed="false">
      <c r="A168" s="2" t="s">
        <v>752</v>
      </c>
      <c r="B168" s="12" t="s">
        <v>684</v>
      </c>
      <c r="C168" s="4" t="s">
        <v>753</v>
      </c>
      <c r="D168" s="4"/>
      <c r="E168" s="5" t="s">
        <v>182</v>
      </c>
      <c r="F168" s="4" t="s">
        <v>749</v>
      </c>
      <c r="G168" s="2" t="s">
        <v>750</v>
      </c>
      <c r="H168" s="5" t="s">
        <v>47</v>
      </c>
      <c r="I168" s="6" t="s">
        <v>754</v>
      </c>
      <c r="J168" s="2" t="str">
        <f aca="false">CHOOSE(MOD(ROUND(MOD(P168/15-10,24)/2,0),12)+1,"mars","avril","mai","juin","juillet","août","septembre","octobre","novembre","décembre","janvier","février")</f>
        <v>juin</v>
      </c>
      <c r="K168" s="2" t="n">
        <f aca="false">ROUND(90-ABS(Légende!$B$12-Q168),0)</f>
        <v>21</v>
      </c>
      <c r="L168" s="2" t="n">
        <v>0.3</v>
      </c>
      <c r="M168" s="7" t="str">
        <f aca="false">HYPERLINK("https://aladin.cds.unistra.fr/AladinLite/?target="&amp;SUBSTITUTE(ROUND(P168,4)&amp;"",",",".")&amp;"%20"&amp;IF(Q168&gt;=0,"%2B","")&amp;SUBSTITUTE(ROUND(Q168,4)&amp;"",",",".")&amp;"&amp;fov="&amp;SUBSTITUTE(L168&amp;"",",",".")&amp;"&amp;survey=P%2FDSS2%2Fcolor","Aladin")</f>
        <v>Aladin</v>
      </c>
      <c r="N168" s="2" t="n">
        <v>209</v>
      </c>
      <c r="O168" s="8"/>
      <c r="P168" s="5" t="n">
        <f aca="false">(VALUE(LEFT(I168,2))+VALUE(MID(I168,4,2))/60+(VALUE(MID(I168,7,2))+VALUE(MID(I168,10,2))/100)/3600)*15</f>
        <v>246.75</v>
      </c>
      <c r="Q168" s="5" t="n">
        <f aca="false">IF(MID(I168,13,1)="-",-1,1)*(VALUE(MID(I168,14,2))+VALUE(MID(I168,17,2))/60+(VALUE(MID(I168,20,2))+VALUE(MID(I168,23,1))/10)/3600)</f>
        <v>-26.0166666666667</v>
      </c>
    </row>
    <row r="169" customFormat="false" ht="15" hidden="false" customHeight="false" outlineLevel="0" collapsed="false">
      <c r="A169" s="2" t="s">
        <v>755</v>
      </c>
      <c r="B169" s="12" t="s">
        <v>684</v>
      </c>
      <c r="C169" s="4" t="s">
        <v>756</v>
      </c>
      <c r="D169" s="4"/>
      <c r="E169" s="5" t="s">
        <v>29</v>
      </c>
      <c r="F169" s="4" t="s">
        <v>757</v>
      </c>
      <c r="G169" s="2" t="s">
        <v>758</v>
      </c>
      <c r="H169" s="5" t="s">
        <v>36</v>
      </c>
      <c r="I169" s="6" t="s">
        <v>759</v>
      </c>
      <c r="J169" s="2" t="str">
        <f aca="false">CHOOSE(MOD(ROUND(MOD(P169/15-10,24)/2,0),12)+1,"mars","avril","mai","juin","juillet","août","septembre","octobre","novembre","décembre","janvier","février")</f>
        <v>juillet</v>
      </c>
      <c r="K169" s="2" t="n">
        <f aca="false">ROUND(90-ABS(Légende!$B$12-Q169),0)</f>
        <v>23</v>
      </c>
      <c r="L169" s="2" t="n">
        <v>6</v>
      </c>
      <c r="M169" s="7" t="str">
        <f aca="false">HYPERLINK("https://aladin.cds.unistra.fr/AladinLite/?target="&amp;SUBSTITUTE(ROUND(P169,4)&amp;"",",",".")&amp;"%20"&amp;IF(Q169&gt;=0,"%2B","")&amp;SUBSTITUTE(ROUND(Q169,4)&amp;"",",",".")&amp;"&amp;fov="&amp;SUBSTITUTE(L169&amp;"",",",".")&amp;"&amp;survey=P%2FDSS2%2Fcolor","Aladin")</f>
        <v>Aladin</v>
      </c>
      <c r="N169" s="2" t="n">
        <v>210</v>
      </c>
      <c r="O169" s="8"/>
      <c r="P169" s="5" t="n">
        <f aca="false">(VALUE(LEFT(I169,2))+VALUE(MID(I169,4,2))/60+(VALUE(MID(I169,7,2))+VALUE(MID(I169,10,2))/100)/3600)*15</f>
        <v>278.25</v>
      </c>
      <c r="Q169" s="5" t="n">
        <f aca="false">IF(MID(I169,13,1)="-",-1,1)*(VALUE(MID(I169,14,2))+VALUE(MID(I169,17,2))/60+(VALUE(MID(I169,20,2))+VALUE(MID(I169,23,1))/10)/3600)</f>
        <v>-24.0166666666667</v>
      </c>
    </row>
    <row r="170" customFormat="false" ht="15" hidden="false" customHeight="false" outlineLevel="0" collapsed="false">
      <c r="A170" s="2" t="s">
        <v>760</v>
      </c>
      <c r="B170" s="12" t="s">
        <v>684</v>
      </c>
      <c r="C170" s="4" t="s">
        <v>761</v>
      </c>
      <c r="D170" s="4"/>
      <c r="E170" s="5" t="s">
        <v>21</v>
      </c>
      <c r="F170" s="4" t="s">
        <v>757</v>
      </c>
      <c r="G170" s="2" t="s">
        <v>758</v>
      </c>
      <c r="H170" s="5" t="s">
        <v>36</v>
      </c>
      <c r="I170" s="6" t="s">
        <v>762</v>
      </c>
      <c r="J170" s="2" t="str">
        <f aca="false">CHOOSE(MOD(ROUND(MOD(P170/15-10,24)/2,0),12)+1,"mars","avril","mai","juin","juillet","août","septembre","octobre","novembre","décembre","janvier","février")</f>
        <v>juillet</v>
      </c>
      <c r="K170" s="2" t="n">
        <f aca="false">ROUND(90-ABS(Légende!$B$12-Q170),0)</f>
        <v>26</v>
      </c>
      <c r="L170" s="2" t="n">
        <v>0.1</v>
      </c>
      <c r="M170" s="7" t="str">
        <f aca="false">HYPERLINK("https://aladin.cds.unistra.fr/AladinLite/?target="&amp;SUBSTITUTE(ROUND(P170,4)&amp;"",",",".")&amp;"%20"&amp;IF(Q170&gt;=0,"%2B","")&amp;SUBSTITUTE(ROUND(Q170,4)&amp;"",",",".")&amp;"&amp;fov="&amp;SUBSTITUTE(L170&amp;"",",",".")&amp;"&amp;survey=P%2FDSS2%2Fcolor","Aladin")</f>
        <v>Aladin</v>
      </c>
      <c r="N170" s="2" t="n">
        <v>211</v>
      </c>
      <c r="O170" s="8"/>
      <c r="P170" s="5" t="n">
        <f aca="false">(VALUE(LEFT(I170,2))+VALUE(MID(I170,4,2))/60+(VALUE(MID(I170,7,2))+VALUE(MID(I170,10,2))/100)/3600)*15</f>
        <v>273.25</v>
      </c>
      <c r="Q170" s="5" t="n">
        <f aca="false">IF(MID(I170,13,1)="-",-1,1)*(VALUE(MID(I170,14,2))+VALUE(MID(I170,17,2))/60+(VALUE(MID(I170,20,2))+VALUE(MID(I170,23,1))/10)/3600)</f>
        <v>-21.05</v>
      </c>
    </row>
    <row r="171" customFormat="false" ht="23.85" hidden="false" customHeight="false" outlineLevel="0" collapsed="false">
      <c r="A171" s="2" t="s">
        <v>763</v>
      </c>
      <c r="B171" s="12" t="s">
        <v>684</v>
      </c>
      <c r="C171" s="4" t="s">
        <v>764</v>
      </c>
      <c r="D171" s="4" t="s">
        <v>765</v>
      </c>
      <c r="E171" s="5" t="s">
        <v>82</v>
      </c>
      <c r="F171" s="4" t="s">
        <v>757</v>
      </c>
      <c r="G171" s="2" t="s">
        <v>758</v>
      </c>
      <c r="H171" s="5" t="s">
        <v>24</v>
      </c>
      <c r="I171" s="6" t="s">
        <v>766</v>
      </c>
      <c r="J171" s="2" t="str">
        <f aca="false">CHOOSE(MOD(ROUND(MOD(P171/15-10,24)/2,0),12)+1,"mars","avril","mai","juin","juillet","août","septembre","octobre","novembre","décembre","janvier","février")</f>
        <v>juillet</v>
      </c>
      <c r="K171" s="2" t="n">
        <f aca="false">ROUND(90-ABS(Légende!$B$12-Q171),0)</f>
        <v>29</v>
      </c>
      <c r="L171" s="2" t="n">
        <v>1.5</v>
      </c>
      <c r="M171" s="7" t="str">
        <f aca="false">HYPERLINK("https://aladin.cds.unistra.fr/AladinLite/?target="&amp;SUBSTITUTE(ROUND(P171,4)&amp;"",",",".")&amp;"%20"&amp;IF(Q171&gt;=0,"%2B","")&amp;SUBSTITUTE(ROUND(Q171,4)&amp;"",",",".")&amp;"&amp;fov="&amp;SUBSTITUTE(L171&amp;"",",",".")&amp;"&amp;survey=P%2FDSS2%2Fcolor","Aladin")</f>
        <v>Aladin</v>
      </c>
      <c r="N171" s="2" t="n">
        <v>212</v>
      </c>
      <c r="O171" s="8"/>
      <c r="P171" s="5" t="n">
        <f aca="false">(VALUE(LEFT(I171,2))+VALUE(MID(I171,4,2))/60+(VALUE(MID(I171,7,2))+VALUE(MID(I171,10,2))/100)/3600)*15</f>
        <v>274.25</v>
      </c>
      <c r="Q171" s="5" t="n">
        <f aca="false">IF(MID(I171,13,1)="-",-1,1)*(VALUE(MID(I171,14,2))+VALUE(MID(I171,17,2))/60+(VALUE(MID(I171,20,2))+VALUE(MID(I171,23,1))/10)/3600)</f>
        <v>-18.6666666666667</v>
      </c>
    </row>
    <row r="172" customFormat="false" ht="15" hidden="false" customHeight="false" outlineLevel="0" collapsed="false">
      <c r="A172" s="2" t="s">
        <v>767</v>
      </c>
      <c r="B172" s="12" t="s">
        <v>684</v>
      </c>
      <c r="C172" s="4" t="s">
        <v>768</v>
      </c>
      <c r="D172" s="4" t="s">
        <v>769</v>
      </c>
      <c r="E172" s="5" t="s">
        <v>182</v>
      </c>
      <c r="F172" s="4" t="s">
        <v>757</v>
      </c>
      <c r="G172" s="2" t="s">
        <v>758</v>
      </c>
      <c r="H172" s="5" t="s">
        <v>36</v>
      </c>
      <c r="I172" s="6" t="s">
        <v>770</v>
      </c>
      <c r="J172" s="2" t="str">
        <f aca="false">CHOOSE(MOD(ROUND(MOD(P172/15-10,24)/2,0),12)+1,"mars","avril","mai","juin","juillet","août","septembre","octobre","novembre","décembre","janvier","février")</f>
        <v>juillet</v>
      </c>
      <c r="K172" s="2" t="n">
        <f aca="false">ROUND(90-ABS(Légende!$B$12-Q172),0)</f>
        <v>17</v>
      </c>
      <c r="L172" s="2" t="n">
        <v>0.3</v>
      </c>
      <c r="M172" s="7" t="str">
        <f aca="false">HYPERLINK("https://aladin.cds.unistra.fr/AladinLite/?target="&amp;SUBSTITUTE(ROUND(P172,4)&amp;"",",",".")&amp;"%20"&amp;IF(Q172&gt;=0,"%2B","")&amp;SUBSTITUTE(ROUND(Q172,4)&amp;"",",",".")&amp;"&amp;fov="&amp;SUBSTITUTE(L172&amp;"",",",".")&amp;"&amp;survey=P%2FDSS2%2Fcolor","Aladin")</f>
        <v>Aladin</v>
      </c>
      <c r="N172" s="2" t="n">
        <v>213</v>
      </c>
      <c r="O172" s="8"/>
      <c r="P172" s="5" t="n">
        <f aca="false">(VALUE(LEFT(I172,2))+VALUE(MID(I172,4,2))/60+(VALUE(MID(I172,7,2))+VALUE(MID(I172,10,2))/100)/3600)*15</f>
        <v>270.75</v>
      </c>
      <c r="Q172" s="5" t="n">
        <f aca="false">IF(MID(I172,13,1)="-",-1,1)*(VALUE(MID(I172,14,2))+VALUE(MID(I172,17,2))/60+(VALUE(MID(I172,20,2))+VALUE(MID(I172,23,1))/10)/3600)</f>
        <v>-30.0333333333333</v>
      </c>
    </row>
    <row r="173" customFormat="false" ht="15" hidden="false" customHeight="false" outlineLevel="0" collapsed="false">
      <c r="A173" s="2" t="s">
        <v>771</v>
      </c>
      <c r="B173" s="12" t="s">
        <v>684</v>
      </c>
      <c r="C173" s="4" t="s">
        <v>772</v>
      </c>
      <c r="D173" s="4"/>
      <c r="E173" s="5" t="s">
        <v>182</v>
      </c>
      <c r="F173" s="4" t="s">
        <v>757</v>
      </c>
      <c r="G173" s="2" t="s">
        <v>758</v>
      </c>
      <c r="H173" s="5" t="s">
        <v>47</v>
      </c>
      <c r="I173" s="6" t="s">
        <v>773</v>
      </c>
      <c r="J173" s="2" t="str">
        <f aca="false">CHOOSE(MOD(ROUND(MOD(P173/15-10,24)/2,0),12)+1,"mars","avril","mai","juin","juillet","août","septembre","octobre","novembre","décembre","janvier","février")</f>
        <v>juillet</v>
      </c>
      <c r="K173" s="2" t="n">
        <f aca="false">ROUND(90-ABS(Légende!$B$12-Q173),0)</f>
        <v>25</v>
      </c>
      <c r="L173" s="2" t="n">
        <v>0.3</v>
      </c>
      <c r="M173" s="7" t="str">
        <f aca="false">HYPERLINK("https://aladin.cds.unistra.fr/AladinLite/?target="&amp;SUBSTITUTE(ROUND(P173,4)&amp;"",",",".")&amp;"%20"&amp;IF(Q173&gt;=0,"%2B","")&amp;SUBSTITUTE(ROUND(Q173,4)&amp;"",",",".")&amp;"&amp;fov="&amp;SUBSTITUTE(L173&amp;"",",",".")&amp;"&amp;survey=P%2FDSS2%2Fcolor","Aladin")</f>
        <v>Aladin</v>
      </c>
      <c r="N173" s="2" t="n">
        <v>214</v>
      </c>
      <c r="O173" s="8"/>
      <c r="P173" s="5" t="n">
        <f aca="false">(VALUE(LEFT(I173,2))+VALUE(MID(I173,4,2))/60+(VALUE(MID(I173,7,2))+VALUE(MID(I173,10,2))/100)/3600)*15</f>
        <v>283.75</v>
      </c>
      <c r="Q173" s="5" t="n">
        <f aca="false">IF(MID(I173,13,1)="-",-1,1)*(VALUE(MID(I173,14,2))+VALUE(MID(I173,17,2))/60+(VALUE(MID(I173,20,2))+VALUE(MID(I173,23,1))/10)/3600)</f>
        <v>-22.7</v>
      </c>
    </row>
    <row r="174" customFormat="false" ht="15" hidden="false" customHeight="false" outlineLevel="0" collapsed="false">
      <c r="A174" s="2" t="s">
        <v>774</v>
      </c>
      <c r="B174" s="12" t="s">
        <v>684</v>
      </c>
      <c r="C174" s="4" t="s">
        <v>775</v>
      </c>
      <c r="D174" s="4"/>
      <c r="E174" s="5" t="s">
        <v>41</v>
      </c>
      <c r="F174" s="4" t="s">
        <v>757</v>
      </c>
      <c r="G174" s="2" t="s">
        <v>758</v>
      </c>
      <c r="H174" s="5" t="s">
        <v>36</v>
      </c>
      <c r="I174" s="6" t="s">
        <v>776</v>
      </c>
      <c r="J174" s="2" t="str">
        <f aca="false">CHOOSE(MOD(ROUND(MOD(P174/15-10,24)/2,0),12)+1,"mars","avril","mai","juin","juillet","août","septembre","octobre","novembre","décembre","janvier","février")</f>
        <v>juillet</v>
      </c>
      <c r="K174" s="2" t="n">
        <f aca="false">ROUND(90-ABS(Légende!$B$12-Q174),0)</f>
        <v>27</v>
      </c>
      <c r="L174" s="2" t="n">
        <v>0.1</v>
      </c>
      <c r="M174" s="7" t="str">
        <f aca="false">HYPERLINK("https://aladin.cds.unistra.fr/AladinLite/?target="&amp;SUBSTITUTE(ROUND(P174,4)&amp;"",",",".")&amp;"%20"&amp;IF(Q174&gt;=0,"%2B","")&amp;SUBSTITUTE(ROUND(Q174,4)&amp;"",",",".")&amp;"&amp;fov="&amp;SUBSTITUTE(L174&amp;"",",",".")&amp;"&amp;survey=P%2FDSS2%2Fcolor","Aladin")</f>
        <v>Aladin</v>
      </c>
      <c r="N174" s="2" t="n">
        <v>215</v>
      </c>
      <c r="O174" s="8"/>
      <c r="P174" s="5" t="n">
        <f aca="false">(VALUE(LEFT(I174,2))+VALUE(MID(I174,4,2))/60+(VALUE(MID(I174,7,2))+VALUE(MID(I174,10,2))/100)/3600)*15</f>
        <v>267</v>
      </c>
      <c r="Q174" s="5" t="n">
        <f aca="false">IF(MID(I174,13,1)="-",-1,1)*(VALUE(MID(I174,14,2))+VALUE(MID(I174,17,2))/60+(VALUE(MID(I174,20,2))+VALUE(MID(I174,23,1))/10)/3600)</f>
        <v>-20.3666666666667</v>
      </c>
    </row>
    <row r="175" customFormat="false" ht="15" hidden="false" customHeight="false" outlineLevel="0" collapsed="false">
      <c r="A175" s="2" t="s">
        <v>777</v>
      </c>
      <c r="B175" s="12" t="s">
        <v>684</v>
      </c>
      <c r="C175" s="4" t="s">
        <v>778</v>
      </c>
      <c r="D175" s="4" t="s">
        <v>779</v>
      </c>
      <c r="E175" s="5" t="s">
        <v>41</v>
      </c>
      <c r="F175" s="4" t="s">
        <v>757</v>
      </c>
      <c r="G175" s="2" t="s">
        <v>758</v>
      </c>
      <c r="H175" s="5" t="s">
        <v>47</v>
      </c>
      <c r="I175" s="6" t="s">
        <v>780</v>
      </c>
      <c r="J175" s="2" t="str">
        <f aca="false">CHOOSE(MOD(ROUND(MOD(P175/15-10,24)/2,0),12)+1,"mars","avril","mai","juin","juillet","août","septembre","octobre","novembre","décembre","janvier","février")</f>
        <v>août</v>
      </c>
      <c r="K175" s="2" t="n">
        <f aca="false">ROUND(90-ABS(Légende!$B$12-Q175),0)</f>
        <v>33</v>
      </c>
      <c r="L175" s="2" t="n">
        <v>0.1</v>
      </c>
      <c r="M175" s="7" t="str">
        <f aca="false">HYPERLINK("https://aladin.cds.unistra.fr/AladinLite/?target="&amp;SUBSTITUTE(ROUND(P175,4)&amp;"",",",".")&amp;"%20"&amp;IF(Q175&gt;=0,"%2B","")&amp;SUBSTITUTE(ROUND(Q175,4)&amp;"",",",".")&amp;"&amp;fov="&amp;SUBSTITUTE(L175&amp;"",",",".")&amp;"&amp;survey=P%2FDSS2%2Fcolor","Aladin")</f>
        <v>Aladin</v>
      </c>
      <c r="N175" s="2" t="n">
        <v>216</v>
      </c>
      <c r="O175" s="8"/>
      <c r="P175" s="5" t="n">
        <f aca="false">(VALUE(LEFT(I175,2))+VALUE(MID(I175,4,2))/60+(VALUE(MID(I175,7,2))+VALUE(MID(I175,10,2))/100)/3600)*15</f>
        <v>296</v>
      </c>
      <c r="Q175" s="5" t="n">
        <f aca="false">IF(MID(I175,13,1)="-",-1,1)*(VALUE(MID(I175,14,2))+VALUE(MID(I175,17,2))/60+(VALUE(MID(I175,20,2))+VALUE(MID(I175,23,1))/10)/3600)</f>
        <v>-14.3166666666667</v>
      </c>
    </row>
    <row r="176" customFormat="false" ht="15" hidden="false" customHeight="false" outlineLevel="0" collapsed="false">
      <c r="A176" s="2" t="s">
        <v>781</v>
      </c>
      <c r="B176" s="12" t="s">
        <v>684</v>
      </c>
      <c r="C176" s="4" t="s">
        <v>782</v>
      </c>
      <c r="D176" s="4" t="s">
        <v>783</v>
      </c>
      <c r="E176" s="5" t="s">
        <v>82</v>
      </c>
      <c r="F176" s="4" t="s">
        <v>757</v>
      </c>
      <c r="G176" s="2" t="s">
        <v>758</v>
      </c>
      <c r="H176" s="5" t="s">
        <v>47</v>
      </c>
      <c r="I176" s="6" t="s">
        <v>784</v>
      </c>
      <c r="J176" s="2" t="str">
        <f aca="false">CHOOSE(MOD(ROUND(MOD(P176/15-10,24)/2,0),12)+1,"mars","avril","mai","juin","juillet","août","septembre","octobre","novembre","décembre","janvier","février")</f>
        <v>juillet</v>
      </c>
      <c r="K176" s="2" t="n">
        <f aca="false">ROUND(90-ABS(Légende!$B$12-Q176),0)</f>
        <v>19</v>
      </c>
      <c r="L176" s="2" t="n">
        <v>1.5</v>
      </c>
      <c r="M176" s="7" t="str">
        <f aca="false">HYPERLINK("https://aladin.cds.unistra.fr/AladinLite/?target="&amp;SUBSTITUTE(ROUND(P176,4)&amp;"",",",".")&amp;"%20"&amp;IF(Q176&gt;=0,"%2B","")&amp;SUBSTITUTE(ROUND(Q176,4)&amp;"",",",".")&amp;"&amp;fov="&amp;SUBSTITUTE(L176&amp;"",",",".")&amp;"&amp;survey=P%2FDSS2%2Fcolor","Aladin")</f>
        <v>Aladin</v>
      </c>
      <c r="N176" s="2" t="n">
        <v>217</v>
      </c>
      <c r="O176" s="8"/>
      <c r="P176" s="5" t="n">
        <f aca="false">(VALUE(LEFT(I176,2))+VALUE(MID(I176,4,2))/60+(VALUE(MID(I176,7,2))+VALUE(MID(I176,10,2))/100)/3600)*15</f>
        <v>270.75</v>
      </c>
      <c r="Q176" s="5" t="n">
        <f aca="false">IF(MID(I176,13,1)="-",-1,1)*(VALUE(MID(I176,14,2))+VALUE(MID(I176,17,2))/60+(VALUE(MID(I176,20,2))+VALUE(MID(I176,23,1))/10)/3600)</f>
        <v>-27.8833333333333</v>
      </c>
    </row>
    <row r="177" customFormat="false" ht="15" hidden="false" customHeight="false" outlineLevel="0" collapsed="false">
      <c r="A177" s="2" t="s">
        <v>785</v>
      </c>
      <c r="B177" s="12" t="s">
        <v>684</v>
      </c>
      <c r="C177" s="4" t="s">
        <v>786</v>
      </c>
      <c r="D177" s="4" t="s">
        <v>787</v>
      </c>
      <c r="E177" s="5" t="s">
        <v>61</v>
      </c>
      <c r="F177" s="4" t="s">
        <v>757</v>
      </c>
      <c r="G177" s="2" t="s">
        <v>758</v>
      </c>
      <c r="H177" s="5" t="s">
        <v>47</v>
      </c>
      <c r="I177" s="6" t="s">
        <v>788</v>
      </c>
      <c r="J177" s="2" t="str">
        <f aca="false">CHOOSE(MOD(ROUND(MOD(P177/15-10,24)/2,0),12)+1,"mars","avril","mai","juin","juillet","août","septembre","octobre","novembre","décembre","janvier","février")</f>
        <v>août</v>
      </c>
      <c r="K177" s="2" t="n">
        <f aca="false">ROUND(90-ABS(Légende!$B$12-Q177),0)</f>
        <v>33</v>
      </c>
      <c r="L177" s="2" t="n">
        <v>0.3</v>
      </c>
      <c r="M177" s="7" t="str">
        <f aca="false">HYPERLINK("https://aladin.cds.unistra.fr/AladinLite/?target="&amp;SUBSTITUTE(ROUND(P177,4)&amp;"",",",".")&amp;"%20"&amp;IF(Q177&gt;=0,"%2B","")&amp;SUBSTITUTE(ROUND(Q177,4)&amp;"",",",".")&amp;"&amp;fov="&amp;SUBSTITUTE(L177&amp;"",",",".")&amp;"&amp;survey=P%2FDSS2%2Fcolor","Aladin")</f>
        <v>Aladin</v>
      </c>
      <c r="N177" s="2" t="n">
        <v>218</v>
      </c>
      <c r="O177" s="8"/>
      <c r="P177" s="5" t="n">
        <f aca="false">(VALUE(LEFT(I177,2))+VALUE(MID(I177,4,2))/60+(VALUE(MID(I177,7,2))+VALUE(MID(I177,10,2))/100)/3600)*15</f>
        <v>296</v>
      </c>
      <c r="Q177" s="5" t="n">
        <f aca="false">IF(MID(I177,13,1)="-",-1,1)*(VALUE(MID(I177,14,2))+VALUE(MID(I177,17,2))/60+(VALUE(MID(I177,20,2))+VALUE(MID(I177,23,1))/10)/3600)</f>
        <v>-14.8</v>
      </c>
    </row>
    <row r="178" customFormat="false" ht="23.85" hidden="false" customHeight="false" outlineLevel="0" collapsed="false">
      <c r="A178" s="2" t="s">
        <v>789</v>
      </c>
      <c r="B178" s="12" t="s">
        <v>684</v>
      </c>
      <c r="C178" s="4" t="s">
        <v>790</v>
      </c>
      <c r="D178" s="4" t="s">
        <v>791</v>
      </c>
      <c r="E178" s="5" t="s">
        <v>792</v>
      </c>
      <c r="F178" s="4" t="s">
        <v>757</v>
      </c>
      <c r="G178" s="2" t="s">
        <v>758</v>
      </c>
      <c r="H178" s="5" t="s">
        <v>47</v>
      </c>
      <c r="I178" s="6"/>
      <c r="J178" s="2"/>
      <c r="K178" s="2"/>
      <c r="L178" s="2"/>
      <c r="M178" s="9"/>
      <c r="N178" s="2"/>
      <c r="O178" s="8" t="s">
        <v>793</v>
      </c>
      <c r="P178" s="5"/>
      <c r="Q178" s="5"/>
    </row>
    <row r="179" customFormat="false" ht="15" hidden="false" customHeight="false" outlineLevel="0" collapsed="false">
      <c r="A179" s="2" t="s">
        <v>794</v>
      </c>
      <c r="B179" s="12" t="s">
        <v>684</v>
      </c>
      <c r="C179" s="4" t="s">
        <v>795</v>
      </c>
      <c r="D179" s="4"/>
      <c r="E179" s="5" t="s">
        <v>182</v>
      </c>
      <c r="F179" s="4" t="s">
        <v>695</v>
      </c>
      <c r="G179" s="2" t="s">
        <v>696</v>
      </c>
      <c r="H179" s="5" t="s">
        <v>36</v>
      </c>
      <c r="I179" s="6" t="s">
        <v>796</v>
      </c>
      <c r="J179" s="2" t="str">
        <f aca="false">CHOOSE(MOD(ROUND(MOD(P179/15-10,24)/2,0),12)+1,"mars","avril","mai","juin","juillet","août","septembre","octobre","novembre","décembre","janvier","février")</f>
        <v>juillet</v>
      </c>
      <c r="K179" s="2" t="n">
        <f aca="false">ROUND(90-ABS(Légende!$B$12-Q179),0)</f>
        <v>47</v>
      </c>
      <c r="L179" s="2" t="n">
        <v>0.3</v>
      </c>
      <c r="M179" s="7" t="str">
        <f aca="false">HYPERLINK("https://aladin.cds.unistra.fr/AladinLite/?target="&amp;SUBSTITUTE(ROUND(P179,4)&amp;"",",",".")&amp;"%20"&amp;IF(Q179&gt;=0,"%2B","")&amp;SUBSTITUTE(ROUND(Q179,4)&amp;"",",",".")&amp;"&amp;fov="&amp;SUBSTITUTE(L179&amp;"",",",".")&amp;"&amp;survey=P%2FDSS2%2Fcolor","Aladin")</f>
        <v>Aladin</v>
      </c>
      <c r="N179" s="2" t="n">
        <v>220</v>
      </c>
      <c r="O179" s="8"/>
      <c r="P179" s="5" t="n">
        <f aca="false">(VALUE(LEFT(I179,2))+VALUE(MID(I179,4,2))/60+(VALUE(MID(I179,7,2))+VALUE(MID(I179,10,2))/100)/3600)*15</f>
        <v>270.75</v>
      </c>
      <c r="Q179" s="5" t="n">
        <f aca="false">IF(MID(I179,13,1)="-",-1,1)*(VALUE(MID(I179,14,2))+VALUE(MID(I179,17,2))/60+(VALUE(MID(I179,20,2))+VALUE(MID(I179,23,1))/10)/3600)</f>
        <v>-0.3</v>
      </c>
    </row>
    <row r="180" customFormat="false" ht="15" hidden="false" customHeight="false" outlineLevel="0" collapsed="false">
      <c r="A180" s="2" t="s">
        <v>797</v>
      </c>
      <c r="B180" s="12" t="s">
        <v>684</v>
      </c>
      <c r="C180" s="4" t="s">
        <v>798</v>
      </c>
      <c r="D180" s="4" t="s">
        <v>799</v>
      </c>
      <c r="E180" s="5" t="s">
        <v>182</v>
      </c>
      <c r="F180" s="4" t="s">
        <v>800</v>
      </c>
      <c r="G180" s="2" t="s">
        <v>801</v>
      </c>
      <c r="H180" s="5" t="s">
        <v>47</v>
      </c>
      <c r="I180" s="6" t="s">
        <v>802</v>
      </c>
      <c r="J180" s="2" t="str">
        <f aca="false">CHOOSE(MOD(ROUND(MOD(P180/15-10,24)/2,0),12)+1,"mars","avril","mai","juin","juillet","août","septembre","octobre","novembre","décembre","janvier","février")</f>
        <v>juillet</v>
      </c>
      <c r="K180" s="2" t="n">
        <f aca="false">ROUND(90-ABS(Légende!$B$12-Q180),0)</f>
        <v>39</v>
      </c>
      <c r="L180" s="2" t="n">
        <v>0.3</v>
      </c>
      <c r="M180" s="7" t="str">
        <f aca="false">HYPERLINK("https://aladin.cds.unistra.fr/AladinLite/?target="&amp;SUBSTITUTE(ROUND(P180,4)&amp;"",",",".")&amp;"%20"&amp;IF(Q180&gt;=0,"%2B","")&amp;SUBSTITUTE(ROUND(Q180,4)&amp;"",",",".")&amp;"&amp;fov="&amp;SUBSTITUTE(L180&amp;"",",",".")&amp;"&amp;survey=P%2FDSS2%2Fcolor","Aladin")</f>
        <v>Aladin</v>
      </c>
      <c r="N180" s="2" t="n">
        <v>221</v>
      </c>
      <c r="O180" s="8"/>
      <c r="P180" s="5" t="n">
        <f aca="false">(VALUE(LEFT(I180,2))+VALUE(MID(I180,4,2))/60+(VALUE(MID(I180,7,2))+VALUE(MID(I180,10,2))/100)/3600)*15</f>
        <v>283.25</v>
      </c>
      <c r="Q180" s="5" t="n">
        <f aca="false">IF(MID(I180,13,1)="-",-1,1)*(VALUE(MID(I180,14,2))+VALUE(MID(I180,17,2))/60+(VALUE(MID(I180,20,2))+VALUE(MID(I180,23,1))/10)/3600)</f>
        <v>-8.7</v>
      </c>
    </row>
    <row r="181" customFormat="false" ht="15" hidden="false" customHeight="false" outlineLevel="0" collapsed="false">
      <c r="A181" s="2" t="s">
        <v>803</v>
      </c>
      <c r="B181" s="12" t="s">
        <v>684</v>
      </c>
      <c r="C181" s="4" t="s">
        <v>804</v>
      </c>
      <c r="D181" s="4"/>
      <c r="E181" s="5" t="s">
        <v>21</v>
      </c>
      <c r="F181" s="4" t="s">
        <v>805</v>
      </c>
      <c r="G181" s="2" t="s">
        <v>806</v>
      </c>
      <c r="H181" s="5" t="s">
        <v>36</v>
      </c>
      <c r="I181" s="6" t="s">
        <v>807</v>
      </c>
      <c r="J181" s="2" t="str">
        <f aca="false">CHOOSE(MOD(ROUND(MOD(P181/15-10,24)/2,0),12)+1,"mars","avril","mai","juin","juillet","août","septembre","octobre","novembre","décembre","janvier","février")</f>
        <v>juillet</v>
      </c>
      <c r="K181" s="2" t="n">
        <f aca="false">ROUND(90-ABS(Légende!$B$12-Q181),0)</f>
        <v>61</v>
      </c>
      <c r="L181" s="2" t="n">
        <v>0.1</v>
      </c>
      <c r="M181" s="7" t="str">
        <f aca="false">HYPERLINK("https://aladin.cds.unistra.fr/AladinLite/?target="&amp;SUBSTITUTE(ROUND(P181,4)&amp;"",",",".")&amp;"%20"&amp;IF(Q181&gt;=0,"%2B","")&amp;SUBSTITUTE(ROUND(Q181,4)&amp;"",",",".")&amp;"&amp;fov="&amp;SUBSTITUTE(L181&amp;"",",",".")&amp;"&amp;survey=P%2FDSS2%2Fcolor","Aladin")</f>
        <v>Aladin</v>
      </c>
      <c r="N181" s="2" t="n">
        <v>222</v>
      </c>
      <c r="O181" s="8"/>
      <c r="P181" s="5" t="n">
        <f aca="false">(VALUE(LEFT(I181,2))+VALUE(MID(I181,4,2))/60+(VALUE(MID(I181,7,2))+VALUE(MID(I181,10,2))/100)/3600)*15</f>
        <v>284.75</v>
      </c>
      <c r="Q181" s="5" t="n">
        <f aca="false">IF(MID(I181,13,1)="-",-1,1)*(VALUE(MID(I181,14,2))+VALUE(MID(I181,17,2))/60+(VALUE(MID(I181,20,2))+VALUE(MID(I181,23,1))/10)/3600)</f>
        <v>13.6166666666667</v>
      </c>
    </row>
    <row r="182" customFormat="false" ht="15" hidden="false" customHeight="false" outlineLevel="0" collapsed="false">
      <c r="A182" s="2" t="s">
        <v>808</v>
      </c>
      <c r="B182" s="12" t="s">
        <v>684</v>
      </c>
      <c r="C182" s="4" t="s">
        <v>809</v>
      </c>
      <c r="D182" s="4"/>
      <c r="E182" s="5" t="s">
        <v>21</v>
      </c>
      <c r="F182" s="4" t="s">
        <v>805</v>
      </c>
      <c r="G182" s="2" t="s">
        <v>806</v>
      </c>
      <c r="H182" s="5" t="s">
        <v>36</v>
      </c>
      <c r="I182" s="6" t="s">
        <v>810</v>
      </c>
      <c r="J182" s="2" t="str">
        <f aca="false">CHOOSE(MOD(ROUND(MOD(P182/15-10,24)/2,0),12)+1,"mars","avril","mai","juin","juillet","août","septembre","octobre","novembre","décembre","janvier","février")</f>
        <v>juillet</v>
      </c>
      <c r="K182" s="2" t="n">
        <f aca="false">ROUND(90-ABS(Légende!$B$12-Q182),0)</f>
        <v>46</v>
      </c>
      <c r="L182" s="2" t="n">
        <v>0.1</v>
      </c>
      <c r="M182" s="7" t="str">
        <f aca="false">HYPERLINK("https://aladin.cds.unistra.fr/AladinLite/?target="&amp;SUBSTITUTE(ROUND(P182,4)&amp;"",",",".")&amp;"%20"&amp;IF(Q182&gt;=0,"%2B","")&amp;SUBSTITUTE(ROUND(Q182,4)&amp;"",",",".")&amp;"&amp;fov="&amp;SUBSTITUTE(L182&amp;"",",",".")&amp;"&amp;survey=P%2FDSS2%2Fcolor","Aladin")</f>
        <v>Aladin</v>
      </c>
      <c r="N182" s="2" t="n">
        <v>223</v>
      </c>
      <c r="O182" s="8"/>
      <c r="P182" s="5" t="n">
        <f aca="false">(VALUE(LEFT(I182,2))+VALUE(MID(I182,4,2))/60+(VALUE(MID(I182,7,2))+VALUE(MID(I182,10,2))/100)/3600)*15</f>
        <v>281.5</v>
      </c>
      <c r="Q182" s="5" t="n">
        <f aca="false">IF(MID(I182,13,1)="-",-1,1)*(VALUE(MID(I182,14,2))+VALUE(MID(I182,17,2))/60+(VALUE(MID(I182,20,2))+VALUE(MID(I182,23,1))/10)/3600)</f>
        <v>-0.95</v>
      </c>
    </row>
    <row r="183" customFormat="false" ht="15" hidden="false" customHeight="false" outlineLevel="0" collapsed="false">
      <c r="A183" s="2" t="s">
        <v>811</v>
      </c>
      <c r="B183" s="12" t="s">
        <v>684</v>
      </c>
      <c r="C183" s="4" t="s">
        <v>812</v>
      </c>
      <c r="D183" s="4"/>
      <c r="E183" s="5" t="s">
        <v>41</v>
      </c>
      <c r="F183" s="4" t="s">
        <v>805</v>
      </c>
      <c r="G183" s="2" t="s">
        <v>806</v>
      </c>
      <c r="H183" s="5" t="s">
        <v>47</v>
      </c>
      <c r="I183" s="6" t="s">
        <v>813</v>
      </c>
      <c r="J183" s="2" t="str">
        <f aca="false">CHOOSE(MOD(ROUND(MOD(P183/15-10,24)/2,0),12)+1,"mars","avril","mai","juin","juillet","août","septembre","octobre","novembre","décembre","janvier","février")</f>
        <v>août</v>
      </c>
      <c r="K183" s="2" t="n">
        <f aca="false">ROUND(90-ABS(Légende!$B$12-Q183),0)</f>
        <v>47</v>
      </c>
      <c r="L183" s="2" t="n">
        <v>0.1</v>
      </c>
      <c r="M183" s="7" t="str">
        <f aca="false">HYPERLINK("https://aladin.cds.unistra.fr/AladinLite/?target="&amp;SUBSTITUTE(ROUND(P183,4)&amp;"",",",".")&amp;"%20"&amp;IF(Q183&gt;=0,"%2B","")&amp;SUBSTITUTE(ROUND(Q183,4)&amp;"",",",".")&amp;"&amp;fov="&amp;SUBSTITUTE(L183&amp;"",",",".")&amp;"&amp;survey=P%2FDSS2%2Fcolor","Aladin")</f>
        <v>Aladin</v>
      </c>
      <c r="N183" s="2" t="n">
        <v>224</v>
      </c>
      <c r="O183" s="8"/>
      <c r="P183" s="5" t="n">
        <f aca="false">(VALUE(LEFT(I183,2))+VALUE(MID(I183,4,2))/60+(VALUE(MID(I183,7,2))+VALUE(MID(I183,10,2))/100)/3600)*15</f>
        <v>285.5</v>
      </c>
      <c r="Q183" s="5" t="n">
        <f aca="false">IF(MID(I183,13,1)="-",-1,1)*(VALUE(MID(I183,14,2))+VALUE(MID(I183,17,2))/60+(VALUE(MID(I183,20,2))+VALUE(MID(I183,23,1))/10)/3600)</f>
        <v>-0.433333333333333</v>
      </c>
    </row>
    <row r="184" customFormat="false" ht="15" hidden="false" customHeight="false" outlineLevel="0" collapsed="false">
      <c r="A184" s="2" t="s">
        <v>814</v>
      </c>
      <c r="B184" s="12" t="s">
        <v>684</v>
      </c>
      <c r="C184" s="4" t="s">
        <v>815</v>
      </c>
      <c r="D184" s="4" t="s">
        <v>816</v>
      </c>
      <c r="E184" s="5" t="s">
        <v>46</v>
      </c>
      <c r="F184" s="4" t="s">
        <v>805</v>
      </c>
      <c r="G184" s="2" t="s">
        <v>806</v>
      </c>
      <c r="H184" s="5" t="s">
        <v>47</v>
      </c>
      <c r="I184" s="6" t="s">
        <v>817</v>
      </c>
      <c r="J184" s="2" t="str">
        <f aca="false">CHOOSE(MOD(ROUND(MOD(P184/15-10,24)/2,0),12)+1,"mars","avril","mai","juin","juillet","août","septembre","octobre","novembre","décembre","janvier","février")</f>
        <v>août</v>
      </c>
      <c r="K184" s="2" t="n">
        <f aca="false">ROUND(90-ABS(Légende!$B$12-Q184),0)</f>
        <v>49</v>
      </c>
      <c r="L184" s="2" t="n">
        <v>1</v>
      </c>
      <c r="M184" s="7" t="str">
        <f aca="false">HYPERLINK("https://aladin.cds.unistra.fr/AladinLite/?target="&amp;SUBSTITUTE(ROUND(P184,4)&amp;"",",",".")&amp;"%20"&amp;IF(Q184&gt;=0,"%2B","")&amp;SUBSTITUTE(ROUND(Q184,4)&amp;"",",",".")&amp;"&amp;fov="&amp;SUBSTITUTE(L184&amp;"",",",".")&amp;"&amp;survey=P%2FDSS2%2Fcolor","Aladin")</f>
        <v>Aladin</v>
      </c>
      <c r="N184" s="2" t="n">
        <v>225</v>
      </c>
      <c r="O184" s="8"/>
      <c r="P184" s="5" t="n">
        <f aca="false">(VALUE(LEFT(I184,2))+VALUE(MID(I184,4,2))/60+(VALUE(MID(I184,7,2))+VALUE(MID(I184,10,2))/100)/3600)*15</f>
        <v>285.5</v>
      </c>
      <c r="Q184" s="5" t="n">
        <f aca="false">IF(MID(I184,13,1)="-",-1,1)*(VALUE(MID(I184,14,2))+VALUE(MID(I184,17,2))/60+(VALUE(MID(I184,20,2))+VALUE(MID(I184,23,1))/10)/3600)</f>
        <v>2.15</v>
      </c>
    </row>
    <row r="185" customFormat="false" ht="15" hidden="false" customHeight="false" outlineLevel="0" collapsed="false">
      <c r="A185" s="2" t="s">
        <v>818</v>
      </c>
      <c r="B185" s="12" t="s">
        <v>684</v>
      </c>
      <c r="C185" s="4" t="s">
        <v>819</v>
      </c>
      <c r="D185" s="4" t="s">
        <v>820</v>
      </c>
      <c r="E185" s="5" t="s">
        <v>46</v>
      </c>
      <c r="F185" s="4" t="s">
        <v>805</v>
      </c>
      <c r="G185" s="2" t="s">
        <v>806</v>
      </c>
      <c r="H185" s="5" t="s">
        <v>47</v>
      </c>
      <c r="I185" s="6" t="s">
        <v>821</v>
      </c>
      <c r="J185" s="2" t="str">
        <f aca="false">CHOOSE(MOD(ROUND(MOD(P185/15-10,24)/2,0),12)+1,"mars","avril","mai","juin","juillet","août","septembre","octobre","novembre","décembre","janvier","février")</f>
        <v>août</v>
      </c>
      <c r="K185" s="2" t="n">
        <f aca="false">ROUND(90-ABS(Légende!$B$12-Q185),0)</f>
        <v>57</v>
      </c>
      <c r="L185" s="2" t="n">
        <v>1</v>
      </c>
      <c r="M185" s="7" t="str">
        <f aca="false">HYPERLINK("https://aladin.cds.unistra.fr/AladinLite/?target="&amp;SUBSTITUTE(ROUND(P185,4)&amp;"",",",".")&amp;"%20"&amp;IF(Q185&gt;=0,"%2B","")&amp;SUBSTITUTE(ROUND(Q185,4)&amp;"",",",".")&amp;"&amp;fov="&amp;SUBSTITUTE(L185&amp;"",",",".")&amp;"&amp;survey=P%2FDSS2%2Fcolor","Aladin")</f>
        <v>Aladin</v>
      </c>
      <c r="N185" s="2" t="n">
        <v>226</v>
      </c>
      <c r="O185" s="8"/>
      <c r="P185" s="5" t="n">
        <f aca="false">(VALUE(LEFT(I185,2))+VALUE(MID(I185,4,2))/60+(VALUE(MID(I185,7,2))+VALUE(MID(I185,10,2))/100)/3600)*15</f>
        <v>292</v>
      </c>
      <c r="Q185" s="5" t="n">
        <f aca="false">IF(MID(I185,13,1)="-",-1,1)*(VALUE(MID(I185,14,2))+VALUE(MID(I185,17,2))/60+(VALUE(MID(I185,20,2))+VALUE(MID(I185,23,1))/10)/3600)</f>
        <v>9.65</v>
      </c>
    </row>
    <row r="186" customFormat="false" ht="15" hidden="false" customHeight="false" outlineLevel="0" collapsed="false">
      <c r="A186" s="2" t="s">
        <v>822</v>
      </c>
      <c r="B186" s="12" t="s">
        <v>684</v>
      </c>
      <c r="C186" s="4" t="s">
        <v>823</v>
      </c>
      <c r="D186" s="4" t="s">
        <v>824</v>
      </c>
      <c r="E186" s="5" t="s">
        <v>46</v>
      </c>
      <c r="F186" s="4" t="s">
        <v>805</v>
      </c>
      <c r="G186" s="2" t="s">
        <v>806</v>
      </c>
      <c r="H186" s="5" t="s">
        <v>24</v>
      </c>
      <c r="I186" s="6" t="s">
        <v>825</v>
      </c>
      <c r="J186" s="2" t="str">
        <f aca="false">CHOOSE(MOD(ROUND(MOD(P186/15-10,24)/2,0),12)+1,"mars","avril","mai","juin","juillet","août","septembre","octobre","novembre","décembre","janvier","février")</f>
        <v>août</v>
      </c>
      <c r="K186" s="2" t="n">
        <f aca="false">ROUND(90-ABS(Légende!$B$12-Q186),0)</f>
        <v>58</v>
      </c>
      <c r="L186" s="2" t="n">
        <v>1</v>
      </c>
      <c r="M186" s="7" t="str">
        <f aca="false">HYPERLINK("https://aladin.cds.unistra.fr/AladinLite/?target="&amp;SUBSTITUTE(ROUND(P186,4)&amp;"",",",".")&amp;"%20"&amp;IF(Q186&gt;=0,"%2B","")&amp;SUBSTITUTE(ROUND(Q186,4)&amp;"",",",".")&amp;"&amp;fov="&amp;SUBSTITUTE(L186&amp;"",",",".")&amp;"&amp;survey=P%2FDSS2%2Fcolor","Aladin")</f>
        <v>Aladin</v>
      </c>
      <c r="N186" s="2" t="n">
        <v>227</v>
      </c>
      <c r="O186" s="8"/>
      <c r="P186" s="5" t="n">
        <f aca="false">(VALUE(LEFT(I186,2))+VALUE(MID(I186,4,2))/60+(VALUE(MID(I186,7,2))+VALUE(MID(I186,10,2))/100)/3600)*15</f>
        <v>295</v>
      </c>
      <c r="Q186" s="5" t="n">
        <f aca="false">IF(MID(I186,13,1)="-",-1,1)*(VALUE(MID(I186,14,2))+VALUE(MID(I186,17,2))/60+(VALUE(MID(I186,20,2))+VALUE(MID(I186,23,1))/10)/3600)</f>
        <v>10.95</v>
      </c>
    </row>
    <row r="187" customFormat="false" ht="15" hidden="false" customHeight="false" outlineLevel="0" collapsed="false">
      <c r="A187" s="2" t="s">
        <v>826</v>
      </c>
      <c r="B187" s="12" t="s">
        <v>684</v>
      </c>
      <c r="C187" s="4" t="s">
        <v>827</v>
      </c>
      <c r="D187" s="4"/>
      <c r="E187" s="5" t="s">
        <v>384</v>
      </c>
      <c r="F187" s="4" t="s">
        <v>66</v>
      </c>
      <c r="G187" s="2" t="s">
        <v>67</v>
      </c>
      <c r="H187" s="5" t="s">
        <v>24</v>
      </c>
      <c r="I187" s="6" t="s">
        <v>828</v>
      </c>
      <c r="J187" s="2" t="str">
        <f aca="false">CHOOSE(MOD(ROUND(MOD(P187/15-10,24)/2,0),12)+1,"mars","avril","mai","juin","juillet","août","septembre","octobre","novembre","décembre","janvier","février")</f>
        <v>août</v>
      </c>
      <c r="K187" s="2" t="n">
        <f aca="false">ROUND(90-ABS(Légende!$B$12-Q187),0)</f>
        <v>62</v>
      </c>
      <c r="L187" s="2" t="n">
        <v>0.5</v>
      </c>
      <c r="M187" s="7" t="str">
        <f aca="false">HYPERLINK("https://aladin.cds.unistra.fr/AladinLite/?target="&amp;SUBSTITUTE(ROUND(P187,4)&amp;"",",",".")&amp;"%20"&amp;IF(Q187&gt;=0,"%2B","")&amp;SUBSTITUTE(ROUND(Q187,4)&amp;"",",",".")&amp;"&amp;fov="&amp;SUBSTITUTE(L187&amp;"",",",".")&amp;"&amp;survey=P%2FDSS2%2Fcolor","Aladin")</f>
        <v>Aladin</v>
      </c>
      <c r="N187" s="2" t="n">
        <v>228</v>
      </c>
      <c r="O187" s="8"/>
      <c r="P187" s="5" t="n">
        <f aca="false">(VALUE(LEFT(I187,2))+VALUE(MID(I187,4,2))/60+(VALUE(MID(I187,7,2))+VALUE(MID(I187,10,2))/100)/3600)*15</f>
        <v>303.5</v>
      </c>
      <c r="Q187" s="5" t="n">
        <f aca="false">IF(MID(I187,13,1)="-",-1,1)*(VALUE(MID(I187,14,2))+VALUE(MID(I187,17,2))/60+(VALUE(MID(I187,20,2))+VALUE(MID(I187,23,1))/10)/3600)</f>
        <v>15.1833333333333</v>
      </c>
    </row>
    <row r="188" customFormat="false" ht="15" hidden="false" customHeight="false" outlineLevel="0" collapsed="false">
      <c r="A188" s="2" t="s">
        <v>829</v>
      </c>
      <c r="B188" s="12" t="s">
        <v>684</v>
      </c>
      <c r="C188" s="4" t="s">
        <v>830</v>
      </c>
      <c r="D188" s="4"/>
      <c r="E188" s="5" t="s">
        <v>41</v>
      </c>
      <c r="F188" s="4" t="s">
        <v>831</v>
      </c>
      <c r="G188" s="2" t="s">
        <v>832</v>
      </c>
      <c r="H188" s="5" t="s">
        <v>47</v>
      </c>
      <c r="I188" s="6" t="s">
        <v>833</v>
      </c>
      <c r="J188" s="2" t="str">
        <f aca="false">CHOOSE(MOD(ROUND(MOD(P188/15-10,24)/2,0),12)+1,"mars","avril","mai","juin","juillet","août","septembre","octobre","novembre","décembre","janvier","février")</f>
        <v>août</v>
      </c>
      <c r="K188" s="2" t="n">
        <f aca="false">ROUND(90-ABS(Légende!$B$12-Q188),0)</f>
        <v>67</v>
      </c>
      <c r="L188" s="2" t="n">
        <v>0.1</v>
      </c>
      <c r="M188" s="7" t="str">
        <f aca="false">HYPERLINK("https://aladin.cds.unistra.fr/AladinLite/?target="&amp;SUBSTITUTE(ROUND(P188,4)&amp;"",",",".")&amp;"%20"&amp;IF(Q188&gt;=0,"%2B","")&amp;SUBSTITUTE(ROUND(Q188,4)&amp;"",",",".")&amp;"&amp;fov="&amp;SUBSTITUTE(L188&amp;"",",",".")&amp;"&amp;survey=P%2FDSS2%2Fcolor","Aladin")</f>
        <v>Aladin</v>
      </c>
      <c r="N188" s="2" t="n">
        <v>229</v>
      </c>
      <c r="O188" s="8"/>
      <c r="P188" s="5" t="n">
        <f aca="false">(VALUE(LEFT(I188,2))+VALUE(MID(I188,4,2))/60+(VALUE(MID(I188,7,2))+VALUE(MID(I188,10,2))/100)/3600)*15</f>
        <v>303</v>
      </c>
      <c r="Q188" s="5" t="n">
        <f aca="false">IF(MID(I188,13,1)="-",-1,1)*(VALUE(MID(I188,14,2))+VALUE(MID(I188,17,2))/60+(VALUE(MID(I188,20,2))+VALUE(MID(I188,23,1))/10)/3600)</f>
        <v>19.9833333333333</v>
      </c>
    </row>
    <row r="189" customFormat="false" ht="15" hidden="false" customHeight="false" outlineLevel="0" collapsed="false">
      <c r="A189" s="2" t="s">
        <v>834</v>
      </c>
      <c r="B189" s="12" t="s">
        <v>684</v>
      </c>
      <c r="C189" s="4" t="s">
        <v>835</v>
      </c>
      <c r="D189" s="4" t="s">
        <v>836</v>
      </c>
      <c r="E189" s="5" t="s">
        <v>29</v>
      </c>
      <c r="F189" s="4" t="s">
        <v>837</v>
      </c>
      <c r="G189" s="2" t="s">
        <v>838</v>
      </c>
      <c r="H189" s="5" t="s">
        <v>24</v>
      </c>
      <c r="I189" s="6" t="s">
        <v>839</v>
      </c>
      <c r="J189" s="2" t="str">
        <f aca="false">CHOOSE(MOD(ROUND(MOD(P189/15-10,24)/2,0),12)+1,"mars","avril","mai","juin","juillet","août","septembre","octobre","novembre","décembre","janvier","février")</f>
        <v>août</v>
      </c>
      <c r="K189" s="2" t="n">
        <f aca="false">ROUND(90-ABS(Légende!$B$12-Q189),0)</f>
        <v>67</v>
      </c>
      <c r="L189" s="2" t="n">
        <v>6</v>
      </c>
      <c r="M189" s="7" t="str">
        <f aca="false">HYPERLINK("https://aladin.cds.unistra.fr/AladinLite/?target="&amp;SUBSTITUTE(ROUND(P189,4)&amp;"",",",".")&amp;"%20"&amp;IF(Q189&gt;=0,"%2B","")&amp;SUBSTITUTE(ROUND(Q189,4)&amp;"",",",".")&amp;"&amp;fov="&amp;SUBSTITUTE(L189&amp;"",",",".")&amp;"&amp;survey=P%2FDSS2%2Fcolor","Aladin")</f>
        <v>Aladin</v>
      </c>
      <c r="N189" s="2" t="n">
        <v>230</v>
      </c>
      <c r="O189" s="8"/>
      <c r="P189" s="5" t="n">
        <f aca="false">(VALUE(LEFT(I189,2))+VALUE(MID(I189,4,2))/60+(VALUE(MID(I189,7,2))+VALUE(MID(I189,10,2))/100)/3600)*15</f>
        <v>291.5</v>
      </c>
      <c r="Q189" s="5" t="n">
        <f aca="false">IF(MID(I189,13,1)="-",-1,1)*(VALUE(MID(I189,14,2))+VALUE(MID(I189,17,2))/60+(VALUE(MID(I189,20,2))+VALUE(MID(I189,23,1))/10)/3600)</f>
        <v>20.1</v>
      </c>
    </row>
    <row r="190" customFormat="false" ht="15" hidden="false" customHeight="false" outlineLevel="0" collapsed="false">
      <c r="A190" s="2" t="s">
        <v>840</v>
      </c>
      <c r="B190" s="12" t="s">
        <v>684</v>
      </c>
      <c r="C190" s="4" t="s">
        <v>841</v>
      </c>
      <c r="D190" s="4"/>
      <c r="E190" s="5" t="s">
        <v>82</v>
      </c>
      <c r="F190" s="4" t="s">
        <v>837</v>
      </c>
      <c r="G190" s="2" t="s">
        <v>838</v>
      </c>
      <c r="H190" s="5" t="s">
        <v>36</v>
      </c>
      <c r="I190" s="6" t="s">
        <v>842</v>
      </c>
      <c r="J190" s="2" t="str">
        <f aca="false">CHOOSE(MOD(ROUND(MOD(P190/15-10,24)/2,0),12)+1,"mars","avril","mai","juin","juillet","août","septembre","octobre","novembre","décembre","janvier","février")</f>
        <v>août</v>
      </c>
      <c r="K190" s="2" t="n">
        <f aca="false">ROUND(90-ABS(Légende!$B$12-Q190),0)</f>
        <v>68</v>
      </c>
      <c r="L190" s="2" t="n">
        <v>1.5</v>
      </c>
      <c r="M190" s="7" t="str">
        <f aca="false">HYPERLINK("https://aladin.cds.unistra.fr/AladinLite/?target="&amp;SUBSTITUTE(ROUND(P190,4)&amp;"",",",".")&amp;"%20"&amp;IF(Q190&gt;=0,"%2B","")&amp;SUBSTITUTE(ROUND(Q190,4)&amp;"",",",".")&amp;"&amp;fov="&amp;SUBSTITUTE(L190&amp;"",",",".")&amp;"&amp;survey=P%2FDSS2%2Fcolor","Aladin")</f>
        <v>Aladin</v>
      </c>
      <c r="N190" s="2" t="n">
        <v>231</v>
      </c>
      <c r="O190" s="8"/>
      <c r="P190" s="5" t="n">
        <f aca="false">(VALUE(LEFT(I190,2))+VALUE(MID(I190,4,2))/60+(VALUE(MID(I190,7,2))+VALUE(MID(I190,10,2))/100)/3600)*15</f>
        <v>292.5</v>
      </c>
      <c r="Q190" s="5" t="n">
        <f aca="false">IF(MID(I190,13,1)="-",-1,1)*(VALUE(MID(I190,14,2))+VALUE(MID(I190,17,2))/60+(VALUE(MID(I190,20,2))+VALUE(MID(I190,23,1))/10)/3600)</f>
        <v>20.2666666666667</v>
      </c>
    </row>
    <row r="191" customFormat="false" ht="15" hidden="false" customHeight="false" outlineLevel="0" collapsed="false">
      <c r="A191" s="2" t="s">
        <v>843</v>
      </c>
      <c r="B191" s="12" t="s">
        <v>684</v>
      </c>
      <c r="C191" s="4" t="s">
        <v>844</v>
      </c>
      <c r="D191" s="4" t="s">
        <v>845</v>
      </c>
      <c r="E191" s="5" t="s">
        <v>82</v>
      </c>
      <c r="F191" s="4" t="s">
        <v>846</v>
      </c>
      <c r="G191" s="2" t="s">
        <v>847</v>
      </c>
      <c r="H191" s="5" t="s">
        <v>36</v>
      </c>
      <c r="I191" s="6" t="s">
        <v>848</v>
      </c>
      <c r="J191" s="2" t="str">
        <f aca="false">CHOOSE(MOD(ROUND(MOD(P191/15-10,24)/2,0),12)+1,"mars","avril","mai","juin","juillet","août","septembre","octobre","novembre","décembre","janvier","février")</f>
        <v>juillet</v>
      </c>
      <c r="K191" s="2" t="n">
        <f aca="false">ROUND(90-ABS(Légende!$B$12-Q191),0)</f>
        <v>84</v>
      </c>
      <c r="L191" s="2" t="n">
        <v>1.5</v>
      </c>
      <c r="M191" s="7" t="str">
        <f aca="false">HYPERLINK("https://aladin.cds.unistra.fr/AladinLite/?target="&amp;SUBSTITUTE(ROUND(P191,4)&amp;"",",",".")&amp;"%20"&amp;IF(Q191&gt;=0,"%2B","")&amp;SUBSTITUTE(ROUND(Q191,4)&amp;"",",",".")&amp;"&amp;fov="&amp;SUBSTITUTE(L191&amp;"",",",".")&amp;"&amp;survey=P%2FDSS2%2Fcolor","Aladin")</f>
        <v>Aladin</v>
      </c>
      <c r="N191" s="2" t="n">
        <v>232</v>
      </c>
      <c r="O191" s="8"/>
      <c r="P191" s="5" t="n">
        <f aca="false">(VALUE(LEFT(I191,2))+VALUE(MID(I191,4,2))/60+(VALUE(MID(I191,7,2))+VALUE(MID(I191,10,2))/100)/3600)*15</f>
        <v>283.5</v>
      </c>
      <c r="Q191" s="5" t="n">
        <f aca="false">IF(MID(I191,13,1)="-",-1,1)*(VALUE(MID(I191,14,2))+VALUE(MID(I191,17,2))/60+(VALUE(MID(I191,20,2))+VALUE(MID(I191,23,1))/10)/3600)</f>
        <v>36.9</v>
      </c>
    </row>
    <row r="192" customFormat="false" ht="15" hidden="false" customHeight="false" outlineLevel="0" collapsed="false">
      <c r="A192" s="2" t="s">
        <v>849</v>
      </c>
      <c r="B192" s="12" t="s">
        <v>684</v>
      </c>
      <c r="C192" s="4" t="s">
        <v>850</v>
      </c>
      <c r="D192" s="4" t="s">
        <v>851</v>
      </c>
      <c r="E192" s="5" t="s">
        <v>21</v>
      </c>
      <c r="F192" s="4" t="s">
        <v>846</v>
      </c>
      <c r="G192" s="2" t="s">
        <v>847</v>
      </c>
      <c r="H192" s="5" t="s">
        <v>36</v>
      </c>
      <c r="I192" s="6" t="s">
        <v>852</v>
      </c>
      <c r="J192" s="2" t="str">
        <f aca="false">CHOOSE(MOD(ROUND(MOD(P192/15-10,24)/2,0),12)+1,"mars","avril","mai","juin","juillet","août","septembre","octobre","novembre","décembre","janvier","février")</f>
        <v>juin</v>
      </c>
      <c r="K192" s="2" t="n">
        <f aca="false">ROUND(90-ABS(Légende!$B$12-Q192),0)</f>
        <v>81</v>
      </c>
      <c r="L192" s="2" t="n">
        <v>0.1</v>
      </c>
      <c r="M192" s="7" t="str">
        <f aca="false">HYPERLINK("https://aladin.cds.unistra.fr/AladinLite/?target="&amp;SUBSTITUTE(ROUND(P192,4)&amp;"",",",".")&amp;"%20"&amp;IF(Q192&gt;=0,"%2B","")&amp;SUBSTITUTE(ROUND(Q192,4)&amp;"",",",".")&amp;"&amp;fov="&amp;SUBSTITUTE(L192&amp;"",",",".")&amp;"&amp;survey=P%2FDSS2%2Fcolor","Aladin")</f>
        <v>Aladin</v>
      </c>
      <c r="N192" s="2" t="n">
        <v>233</v>
      </c>
      <c r="O192" s="8"/>
      <c r="P192" s="5" t="n">
        <f aca="false">(VALUE(LEFT(I192,2))+VALUE(MID(I192,4,2))/60+(VALUE(MID(I192,7,2))+VALUE(MID(I192,10,2))/100)/3600)*15</f>
        <v>237.5</v>
      </c>
      <c r="Q192" s="5" t="n">
        <f aca="false">IF(MID(I192,13,1)="-",-1,1)*(VALUE(MID(I192,14,2))+VALUE(MID(I192,17,2))/60+(VALUE(MID(I192,20,2))+VALUE(MID(I192,23,1))/10)/3600)</f>
        <v>33.35</v>
      </c>
    </row>
    <row r="193" customFormat="false" ht="23.85" hidden="false" customHeight="false" outlineLevel="0" collapsed="false">
      <c r="A193" s="2" t="s">
        <v>853</v>
      </c>
      <c r="B193" s="12" t="s">
        <v>684</v>
      </c>
      <c r="C193" s="4" t="s">
        <v>854</v>
      </c>
      <c r="D193" s="4" t="s">
        <v>855</v>
      </c>
      <c r="E193" s="5" t="s">
        <v>21</v>
      </c>
      <c r="F193" s="4" t="s">
        <v>846</v>
      </c>
      <c r="G193" s="2" t="s">
        <v>847</v>
      </c>
      <c r="H193" s="5" t="s">
        <v>36</v>
      </c>
      <c r="I193" s="6" t="s">
        <v>856</v>
      </c>
      <c r="J193" s="2" t="str">
        <f aca="false">CHOOSE(MOD(ROUND(MOD(P193/15-10,24)/2,0),12)+1,"mars","avril","mai","juin","juillet","août","septembre","octobre","novembre","décembre","janvier","février")</f>
        <v>juillet</v>
      </c>
      <c r="K193" s="2" t="n">
        <f aca="false">ROUND(90-ABS(Légende!$B$12-Q193),0)</f>
        <v>87</v>
      </c>
      <c r="L193" s="2" t="n">
        <v>0.1</v>
      </c>
      <c r="M193" s="7" t="str">
        <f aca="false">HYPERLINK("https://aladin.cds.unistra.fr/AladinLite/?target="&amp;SUBSTITUTE(ROUND(P193,4)&amp;"",",",".")&amp;"%20"&amp;IF(Q193&gt;=0,"%2B","")&amp;SUBSTITUTE(ROUND(Q193,4)&amp;"",",",".")&amp;"&amp;fov="&amp;SUBSTITUTE(L193&amp;"",",",".")&amp;"&amp;survey=P%2FDSS2%2Fcolor","Aladin")</f>
        <v>Aladin</v>
      </c>
      <c r="N193" s="2" t="n">
        <v>234</v>
      </c>
      <c r="O193" s="8"/>
      <c r="P193" s="5" t="n">
        <f aca="false">(VALUE(LEFT(I193,2))+VALUE(MID(I193,4,2))/60+(VALUE(MID(I193,7,2))+VALUE(MID(I193,10,2))/100)/3600)*15</f>
        <v>281</v>
      </c>
      <c r="Q193" s="5" t="n">
        <f aca="false">IF(MID(I193,13,1)="-",-1,1)*(VALUE(MID(I193,14,2))+VALUE(MID(I193,17,2))/60+(VALUE(MID(I193,20,2))+VALUE(MID(I193,23,1))/10)/3600)</f>
        <v>39.6</v>
      </c>
    </row>
    <row r="194" customFormat="false" ht="15" hidden="false" customHeight="false" outlineLevel="0" collapsed="false">
      <c r="A194" s="2" t="s">
        <v>857</v>
      </c>
      <c r="B194" s="12" t="s">
        <v>684</v>
      </c>
      <c r="C194" s="4" t="s">
        <v>858</v>
      </c>
      <c r="D194" s="4" t="s">
        <v>859</v>
      </c>
      <c r="E194" s="5" t="s">
        <v>21</v>
      </c>
      <c r="F194" s="4" t="s">
        <v>76</v>
      </c>
      <c r="G194" s="2" t="s">
        <v>77</v>
      </c>
      <c r="H194" s="5" t="s">
        <v>24</v>
      </c>
      <c r="I194" s="6" t="s">
        <v>860</v>
      </c>
      <c r="J194" s="2" t="str">
        <f aca="false">CHOOSE(MOD(ROUND(MOD(P194/15-10,24)/2,0),12)+1,"mars","avril","mai","juin","juillet","août","septembre","octobre","novembre","décembre","janvier","février")</f>
        <v>août</v>
      </c>
      <c r="K194" s="2" t="n">
        <f aca="false">ROUND(90-ABS(Légende!$B$12-Q194),0)</f>
        <v>75</v>
      </c>
      <c r="L194" s="2" t="n">
        <v>0.1</v>
      </c>
      <c r="M194" s="7" t="str">
        <f aca="false">HYPERLINK("https://aladin.cds.unistra.fr/AladinLite/?target="&amp;SUBSTITUTE(ROUND(P194,4)&amp;"",",",".")&amp;"%20"&amp;IF(Q194&gt;=0,"%2B","")&amp;SUBSTITUTE(ROUND(Q194,4)&amp;"",",",".")&amp;"&amp;fov="&amp;SUBSTITUTE(L194&amp;"",",",".")&amp;"&amp;survey=P%2FDSS2%2Fcolor","Aladin")</f>
        <v>Aladin</v>
      </c>
      <c r="N194" s="2" t="n">
        <v>235</v>
      </c>
      <c r="O194" s="8"/>
      <c r="P194" s="5" t="n">
        <f aca="false">(VALUE(LEFT(I194,2))+VALUE(MID(I194,4,2))/60+(VALUE(MID(I194,7,2))+VALUE(MID(I194,10,2))/100)/3600)*15</f>
        <v>292.5</v>
      </c>
      <c r="Q194" s="5" t="n">
        <f aca="false">IF(MID(I194,13,1)="-",-1,1)*(VALUE(MID(I194,14,2))+VALUE(MID(I194,17,2))/60+(VALUE(MID(I194,20,2))+VALUE(MID(I194,23,1))/10)/3600)</f>
        <v>27.95</v>
      </c>
    </row>
    <row r="195" customFormat="false" ht="15" hidden="false" customHeight="false" outlineLevel="0" collapsed="false">
      <c r="A195" s="2" t="s">
        <v>861</v>
      </c>
      <c r="B195" s="12" t="s">
        <v>684</v>
      </c>
      <c r="C195" s="4" t="s">
        <v>862</v>
      </c>
      <c r="D195" s="4"/>
      <c r="E195" s="5" t="s">
        <v>82</v>
      </c>
      <c r="F195" s="4" t="s">
        <v>76</v>
      </c>
      <c r="G195" s="2" t="s">
        <v>77</v>
      </c>
      <c r="H195" s="5" t="s">
        <v>36</v>
      </c>
      <c r="I195" s="6" t="s">
        <v>863</v>
      </c>
      <c r="J195" s="2" t="str">
        <f aca="false">CHOOSE(MOD(ROUND(MOD(P195/15-10,24)/2,0),12)+1,"mars","avril","mai","juin","juillet","août","septembre","octobre","novembre","décembre","janvier","février")</f>
        <v>août</v>
      </c>
      <c r="K195" s="2" t="n">
        <f aca="false">ROUND(90-ABS(Légende!$B$12-Q195),0)</f>
        <v>88</v>
      </c>
      <c r="L195" s="2" t="n">
        <v>1.5</v>
      </c>
      <c r="M195" s="7" t="str">
        <f aca="false">HYPERLINK("https://aladin.cds.unistra.fr/AladinLite/?target="&amp;SUBSTITUTE(ROUND(P195,4)&amp;"",",",".")&amp;"%20"&amp;IF(Q195&gt;=0,"%2B","")&amp;SUBSTITUTE(ROUND(Q195,4)&amp;"",",",".")&amp;"&amp;fov="&amp;SUBSTITUTE(L195&amp;"",",",".")&amp;"&amp;survey=P%2FDSS2%2Fcolor","Aladin")</f>
        <v>Aladin</v>
      </c>
      <c r="N195" s="2" t="n">
        <v>236</v>
      </c>
      <c r="O195" s="8"/>
      <c r="P195" s="5" t="n">
        <f aca="false">(VALUE(LEFT(I195,2))+VALUE(MID(I195,4,2))/60+(VALUE(MID(I195,7,2))+VALUE(MID(I195,10,2))/100)/3600)*15</f>
        <v>305.75</v>
      </c>
      <c r="Q195" s="5" t="n">
        <f aca="false">IF(MID(I195,13,1)="-",-1,1)*(VALUE(MID(I195,14,2))+VALUE(MID(I195,17,2))/60+(VALUE(MID(I195,20,2))+VALUE(MID(I195,23,1))/10)/3600)</f>
        <v>40.7833333333333</v>
      </c>
    </row>
    <row r="196" customFormat="false" ht="15" hidden="false" customHeight="false" outlineLevel="0" collapsed="false">
      <c r="A196" s="2" t="s">
        <v>864</v>
      </c>
      <c r="B196" s="12" t="s">
        <v>684</v>
      </c>
      <c r="C196" s="4" t="s">
        <v>865</v>
      </c>
      <c r="D196" s="4"/>
      <c r="E196" s="5" t="s">
        <v>46</v>
      </c>
      <c r="F196" s="4" t="s">
        <v>76</v>
      </c>
      <c r="G196" s="2" t="s">
        <v>77</v>
      </c>
      <c r="H196" s="5" t="s">
        <v>47</v>
      </c>
      <c r="I196" s="6" t="s">
        <v>866</v>
      </c>
      <c r="J196" s="2" t="str">
        <f aca="false">CHOOSE(MOD(ROUND(MOD(P196/15-10,24)/2,0),12)+1,"mars","avril","mai","juin","juillet","août","septembre","octobre","novembre","décembre","janvier","février")</f>
        <v>août</v>
      </c>
      <c r="K196" s="2" t="n">
        <f aca="false">ROUND(90-ABS(Légende!$B$12-Q196),0)</f>
        <v>90</v>
      </c>
      <c r="L196" s="2" t="n">
        <v>1</v>
      </c>
      <c r="M196" s="7" t="str">
        <f aca="false">HYPERLINK("https://aladin.cds.unistra.fr/AladinLite/?target="&amp;SUBSTITUTE(ROUND(P196,4)&amp;"",",",".")&amp;"%20"&amp;IF(Q196&gt;=0,"%2B","")&amp;SUBSTITUTE(ROUND(Q196,4)&amp;"",",",".")&amp;"&amp;fov="&amp;SUBSTITUTE(L196&amp;"",",",".")&amp;"&amp;survey=P%2FDSS2%2Fcolor","Aladin")</f>
        <v>Aladin</v>
      </c>
      <c r="N196" s="2" t="n">
        <v>237</v>
      </c>
      <c r="O196" s="8"/>
      <c r="P196" s="5" t="n">
        <f aca="false">(VALUE(LEFT(I196,2))+VALUE(MID(I196,4,2))/60+(VALUE(MID(I196,7,2))+VALUE(MID(I196,10,2))/100)/3600)*15</f>
        <v>306</v>
      </c>
      <c r="Q196" s="5" t="n">
        <f aca="false">IF(MID(I196,13,1)="-",-1,1)*(VALUE(MID(I196,14,2))+VALUE(MID(I196,17,2))/60+(VALUE(MID(I196,20,2))+VALUE(MID(I196,23,1))/10)/3600)</f>
        <v>42.4833333333333</v>
      </c>
    </row>
    <row r="197" customFormat="false" ht="23.85" hidden="false" customHeight="false" outlineLevel="0" collapsed="false">
      <c r="A197" s="2" t="s">
        <v>867</v>
      </c>
      <c r="B197" s="12" t="s">
        <v>684</v>
      </c>
      <c r="C197" s="4" t="s">
        <v>868</v>
      </c>
      <c r="D197" s="4" t="s">
        <v>869</v>
      </c>
      <c r="E197" s="5" t="s">
        <v>41</v>
      </c>
      <c r="F197" s="4" t="s">
        <v>76</v>
      </c>
      <c r="G197" s="2" t="s">
        <v>77</v>
      </c>
      <c r="H197" s="5" t="s">
        <v>47</v>
      </c>
      <c r="I197" s="6" t="s">
        <v>870</v>
      </c>
      <c r="J197" s="2" t="str">
        <f aca="false">CHOOSE(MOD(ROUND(MOD(P197/15-10,24)/2,0),12)+1,"mars","avril","mai","juin","juillet","août","septembre","octobre","novembre","décembre","janvier","février")</f>
        <v>août</v>
      </c>
      <c r="K197" s="2" t="n">
        <f aca="false">ROUND(90-ABS(Légende!$B$12-Q197),0)</f>
        <v>82</v>
      </c>
      <c r="L197" s="2" t="n">
        <v>0.1</v>
      </c>
      <c r="M197" s="7" t="str">
        <f aca="false">HYPERLINK("https://aladin.cds.unistra.fr/AladinLite/?target="&amp;SUBSTITUTE(ROUND(P197,4)&amp;"",",",".")&amp;"%20"&amp;IF(Q197&gt;=0,"%2B","")&amp;SUBSTITUTE(ROUND(Q197,4)&amp;"",",",".")&amp;"&amp;fov="&amp;SUBSTITUTE(L197&amp;"",",",".")&amp;"&amp;survey=P%2FDSS2%2Fcolor","Aladin")</f>
        <v>Aladin</v>
      </c>
      <c r="N197" s="2" t="n">
        <v>238</v>
      </c>
      <c r="O197" s="8"/>
      <c r="P197" s="5" t="n">
        <f aca="false">(VALUE(LEFT(I197,2))+VALUE(MID(I197,4,2))/60+(VALUE(MID(I197,7,2))+VALUE(MID(I197,10,2))/100)/3600)*15</f>
        <v>296</v>
      </c>
      <c r="Q197" s="5" t="n">
        <f aca="false">IF(MID(I197,13,1)="-",-1,1)*(VALUE(MID(I197,14,2))+VALUE(MID(I197,17,2))/60+(VALUE(MID(I197,20,2))+VALUE(MID(I197,23,1))/10)/3600)</f>
        <v>50.5333333333333</v>
      </c>
    </row>
    <row r="198" customFormat="false" ht="15" hidden="false" customHeight="false" outlineLevel="0" collapsed="false">
      <c r="A198" s="2" t="s">
        <v>871</v>
      </c>
      <c r="B198" s="12" t="s">
        <v>684</v>
      </c>
      <c r="C198" s="4" t="s">
        <v>872</v>
      </c>
      <c r="D198" s="4" t="s">
        <v>873</v>
      </c>
      <c r="E198" s="5" t="s">
        <v>46</v>
      </c>
      <c r="F198" s="4" t="s">
        <v>76</v>
      </c>
      <c r="G198" s="2" t="s">
        <v>77</v>
      </c>
      <c r="H198" s="5" t="s">
        <v>47</v>
      </c>
      <c r="I198" s="6" t="s">
        <v>874</v>
      </c>
      <c r="J198" s="2" t="str">
        <f aca="false">CHOOSE(MOD(ROUND(MOD(P198/15-10,24)/2,0),12)+1,"mars","avril","mai","juin","juillet","août","septembre","octobre","novembre","décembre","janvier","février")</f>
        <v>septembre</v>
      </c>
      <c r="K198" s="2" t="n">
        <f aca="false">ROUND(90-ABS(Légende!$B$12-Q198),0)</f>
        <v>85</v>
      </c>
      <c r="L198" s="2" t="n">
        <v>1</v>
      </c>
      <c r="M198" s="7" t="str">
        <f aca="false">HYPERLINK("https://aladin.cds.unistra.fr/AladinLite/?target="&amp;SUBSTITUTE(ROUND(P198,4)&amp;"",",",".")&amp;"%20"&amp;IF(Q198&gt;=0,"%2B","")&amp;SUBSTITUTE(ROUND(Q198,4)&amp;"",",",".")&amp;"&amp;fov="&amp;SUBSTITUTE(L198&amp;"",",",".")&amp;"&amp;survey=P%2FDSS2%2Fcolor","Aladin")</f>
        <v>Aladin</v>
      </c>
      <c r="N198" s="2" t="n">
        <v>239</v>
      </c>
      <c r="O198" s="8"/>
      <c r="P198" s="5" t="n">
        <f aca="false">(VALUE(LEFT(I198,2))+VALUE(MID(I198,4,2))/60+(VALUE(MID(I198,7,2))+VALUE(MID(I198,10,2))/100)/3600)*15</f>
        <v>328.25</v>
      </c>
      <c r="Q198" s="5" t="n">
        <f aca="false">IF(MID(I198,13,1)="-",-1,1)*(VALUE(MID(I198,14,2))+VALUE(MID(I198,17,2))/60+(VALUE(MID(I198,20,2))+VALUE(MID(I198,23,1))/10)/3600)</f>
        <v>47.2666666666667</v>
      </c>
    </row>
    <row r="199" customFormat="false" ht="23.85" hidden="false" customHeight="false" outlineLevel="0" collapsed="false">
      <c r="A199" s="2" t="s">
        <v>875</v>
      </c>
      <c r="B199" s="12" t="s">
        <v>684</v>
      </c>
      <c r="C199" s="4" t="s">
        <v>876</v>
      </c>
      <c r="D199" s="4" t="s">
        <v>877</v>
      </c>
      <c r="E199" s="5" t="s">
        <v>46</v>
      </c>
      <c r="F199" s="4" t="s">
        <v>76</v>
      </c>
      <c r="G199" s="2" t="s">
        <v>77</v>
      </c>
      <c r="H199" s="5" t="s">
        <v>47</v>
      </c>
      <c r="I199" s="6" t="s">
        <v>878</v>
      </c>
      <c r="J199" s="2" t="str">
        <f aca="false">CHOOSE(MOD(ROUND(MOD(P199/15-10,24)/2,0),12)+1,"mars","avril","mai","juin","juillet","août","septembre","octobre","novembre","décembre","janvier","février")</f>
        <v>août</v>
      </c>
      <c r="K199" s="2" t="n">
        <f aca="false">ROUND(90-ABS(Légende!$B$12-Q199),0)</f>
        <v>86</v>
      </c>
      <c r="L199" s="2" t="n">
        <v>1</v>
      </c>
      <c r="M199" s="7" t="str">
        <f aca="false">HYPERLINK("https://aladin.cds.unistra.fr/AladinLite/?target="&amp;SUBSTITUTE(ROUND(P199,4)&amp;"",",",".")&amp;"%20"&amp;IF(Q199&gt;=0,"%2B","")&amp;SUBSTITUTE(ROUND(Q199,4)&amp;"",",",".")&amp;"&amp;fov="&amp;SUBSTITUTE(L199&amp;"",",",".")&amp;"&amp;survey=P%2FDSS2%2Fcolor","Aladin")</f>
        <v>Aladin</v>
      </c>
      <c r="N199" s="2" t="n">
        <v>240</v>
      </c>
      <c r="O199" s="8"/>
      <c r="P199" s="5" t="n">
        <f aca="false">(VALUE(LEFT(I199,2))+VALUE(MID(I199,4,2))/60+(VALUE(MID(I199,7,2))+VALUE(MID(I199,10,2))/100)/3600)*15</f>
        <v>303</v>
      </c>
      <c r="Q199" s="5" t="n">
        <f aca="false">IF(MID(I199,13,1)="-",-1,1)*(VALUE(MID(I199,14,2))+VALUE(MID(I199,17,2))/60+(VALUE(MID(I199,20,2))+VALUE(MID(I199,23,1))/10)/3600)</f>
        <v>38.35</v>
      </c>
    </row>
    <row r="200" customFormat="false" ht="23.85" hidden="false" customHeight="false" outlineLevel="0" collapsed="false">
      <c r="A200" s="2" t="s">
        <v>879</v>
      </c>
      <c r="B200" s="12" t="s">
        <v>684</v>
      </c>
      <c r="C200" s="4" t="s">
        <v>880</v>
      </c>
      <c r="D200" s="4" t="s">
        <v>881</v>
      </c>
      <c r="E200" s="5" t="s">
        <v>46</v>
      </c>
      <c r="F200" s="4" t="s">
        <v>76</v>
      </c>
      <c r="G200" s="2" t="s">
        <v>77</v>
      </c>
      <c r="H200" s="5" t="s">
        <v>47</v>
      </c>
      <c r="I200" s="6" t="s">
        <v>882</v>
      </c>
      <c r="J200" s="2" t="str">
        <f aca="false">CHOOSE(MOD(ROUND(MOD(P200/15-10,24)/2,0),12)+1,"mars","avril","mai","juin","juillet","août","septembre","octobre","novembre","décembre","janvier","février")</f>
        <v>août</v>
      </c>
      <c r="K200" s="2" t="n">
        <f aca="false">ROUND(90-ABS(Légende!$B$12-Q200),0)</f>
        <v>79</v>
      </c>
      <c r="L200" s="2" t="n">
        <v>1</v>
      </c>
      <c r="M200" s="7" t="str">
        <f aca="false">HYPERLINK("https://aladin.cds.unistra.fr/AladinLite/?target="&amp;SUBSTITUTE(ROUND(P200,4)&amp;"",",",".")&amp;"%20"&amp;IF(Q200&gt;=0,"%2B","")&amp;SUBSTITUTE(ROUND(Q200,4)&amp;"",",",".")&amp;"&amp;fov="&amp;SUBSTITUTE(L200&amp;"",",",".")&amp;"&amp;survey=P%2FDSS2%2Fcolor","Aladin")</f>
        <v>Aladin</v>
      </c>
      <c r="N200" s="2" t="n">
        <v>241</v>
      </c>
      <c r="O200" s="8"/>
      <c r="P200" s="5" t="n">
        <f aca="false">(VALUE(LEFT(I200,2))+VALUE(MID(I200,4,2))/60+(VALUE(MID(I200,7,2))+VALUE(MID(I200,10,2))/100)/3600)*15</f>
        <v>311.75</v>
      </c>
      <c r="Q200" s="5" t="n">
        <f aca="false">IF(MID(I200,13,1)="-",-1,1)*(VALUE(MID(I200,14,2))+VALUE(MID(I200,17,2))/60+(VALUE(MID(I200,20,2))+VALUE(MID(I200,23,1))/10)/3600)</f>
        <v>31.6666666666667</v>
      </c>
    </row>
    <row r="201" customFormat="false" ht="23.85" hidden="false" customHeight="false" outlineLevel="0" collapsed="false">
      <c r="A201" s="2" t="s">
        <v>883</v>
      </c>
      <c r="B201" s="12" t="s">
        <v>684</v>
      </c>
      <c r="C201" s="4" t="s">
        <v>884</v>
      </c>
      <c r="D201" s="4" t="s">
        <v>885</v>
      </c>
      <c r="E201" s="5" t="s">
        <v>82</v>
      </c>
      <c r="F201" s="4" t="s">
        <v>76</v>
      </c>
      <c r="G201" s="2" t="s">
        <v>77</v>
      </c>
      <c r="H201" s="5" t="s">
        <v>47</v>
      </c>
      <c r="I201" s="6" t="s">
        <v>886</v>
      </c>
      <c r="J201" s="2" t="str">
        <f aca="false">CHOOSE(MOD(ROUND(MOD(P201/15-10,24)/2,0),12)+1,"mars","avril","mai","juin","juillet","août","septembre","octobre","novembre","décembre","janvier","février")</f>
        <v>août</v>
      </c>
      <c r="K201" s="2" t="n">
        <f aca="false">ROUND(90-ABS(Légende!$B$12-Q201),0)</f>
        <v>72</v>
      </c>
      <c r="L201" s="2" t="n">
        <v>1.5</v>
      </c>
      <c r="M201" s="7" t="str">
        <f aca="false">HYPERLINK("https://aladin.cds.unistra.fr/AladinLite/?target="&amp;SUBSTITUTE(ROUND(P201,4)&amp;"",",",".")&amp;"%20"&amp;IF(Q201&gt;=0,"%2B","")&amp;SUBSTITUTE(ROUND(Q201,4)&amp;"",",",".")&amp;"&amp;fov="&amp;SUBSTITUTE(L201&amp;"",",",".")&amp;"&amp;survey=P%2FDSS2%2Fcolor","Aladin")</f>
        <v>Aladin</v>
      </c>
      <c r="N201" s="2" t="n">
        <v>242</v>
      </c>
      <c r="O201" s="8"/>
      <c r="P201" s="5" t="n">
        <f aca="false">(VALUE(LEFT(I201,2))+VALUE(MID(I201,4,2))/60+(VALUE(MID(I201,7,2))+VALUE(MID(I201,10,2))/100)/3600)*15</f>
        <v>308</v>
      </c>
      <c r="Q201" s="5" t="n">
        <f aca="false">IF(MID(I201,13,1)="-",-1,1)*(VALUE(MID(I201,14,2))+VALUE(MID(I201,17,2))/60+(VALUE(MID(I201,20,2))+VALUE(MID(I201,23,1))/10)/3600)</f>
        <v>60.4166666666667</v>
      </c>
    </row>
  </sheetData>
  <autoFilter ref="A1:O201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6"/>
    <col collapsed="false" customWidth="true" hidden="false" outlineLevel="0" max="2" min="2" style="0" width="110"/>
    <col collapsed="false" customWidth="true" hidden="false" outlineLevel="0" max="3" min="3" style="0" width="70"/>
  </cols>
  <sheetData>
    <row r="1" customFormat="false" ht="15" hidden="false" customHeight="false" outlineLevel="0" collapsed="false">
      <c r="A1" s="13" t="s">
        <v>887</v>
      </c>
    </row>
    <row r="2" customFormat="false" ht="15" hidden="false" customHeight="false" outlineLevel="0" collapsed="false">
      <c r="A2" s="14" t="s">
        <v>888</v>
      </c>
      <c r="B2" s="15" t="s">
        <v>889</v>
      </c>
    </row>
    <row r="3" customFormat="false" ht="15" hidden="false" customHeight="false" outlineLevel="0" collapsed="false">
      <c r="A3" s="14" t="s">
        <v>890</v>
      </c>
      <c r="B3" s="15" t="s">
        <v>891</v>
      </c>
    </row>
    <row r="4" customFormat="false" ht="35.05" hidden="false" customHeight="false" outlineLevel="0" collapsed="false">
      <c r="A4" s="14" t="s">
        <v>892</v>
      </c>
      <c r="B4" s="15" t="s">
        <v>893</v>
      </c>
    </row>
    <row r="5" customFormat="false" ht="15" hidden="false" customHeight="false" outlineLevel="0" collapsed="false">
      <c r="A5" s="14" t="s">
        <v>894</v>
      </c>
      <c r="B5" s="15" t="s">
        <v>895</v>
      </c>
    </row>
    <row r="6" customFormat="false" ht="15" hidden="false" customHeight="false" outlineLevel="0" collapsed="false">
      <c r="A6" s="14" t="s">
        <v>3</v>
      </c>
      <c r="B6" s="15" t="s">
        <v>896</v>
      </c>
    </row>
    <row r="7" customFormat="false" ht="15" hidden="false" customHeight="false" outlineLevel="0" collapsed="false">
      <c r="A7" s="14" t="s">
        <v>897</v>
      </c>
      <c r="B7" s="15" t="s">
        <v>898</v>
      </c>
    </row>
    <row r="8" customFormat="false" ht="15" hidden="false" customHeight="false" outlineLevel="0" collapsed="false">
      <c r="A8" s="14" t="s">
        <v>11</v>
      </c>
      <c r="B8" s="15" t="s">
        <v>899</v>
      </c>
    </row>
    <row r="12" customFormat="false" ht="15" hidden="false" customHeight="false" outlineLevel="0" collapsed="false">
      <c r="A12" s="16" t="s">
        <v>900</v>
      </c>
      <c r="B12" s="17" t="n">
        <v>42.7</v>
      </c>
      <c r="C12" s="18" t="s">
        <v>901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2026-10-21T10:02:08Z</dcterms:created>
  <dc:creator>openpyxl</dc:creator>
  <dc:description/>
  <dc:language>en-US</dc:language>
  <cp:lastModifiedBy/>
  <dcterms:modified xsi:type="dcterms:W3CDTF">2026-10-21T10:02:08Z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