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0" i="1"/>
  <c r="E11" s="1"/>
  <c r="E5"/>
  <c r="E8" s="1"/>
  <c r="E9" s="1"/>
  <c r="E4"/>
  <c r="E14" s="1"/>
  <c r="E3"/>
  <c r="E16" l="1"/>
  <c r="E6"/>
  <c r="E7" l="1"/>
  <c r="E12"/>
  <c r="E15" l="1"/>
  <c r="E17" s="1"/>
  <c r="E13"/>
</calcChain>
</file>

<file path=xl/sharedStrings.xml><?xml version="1.0" encoding="utf-8"?>
<sst xmlns="http://schemas.openxmlformats.org/spreadsheetml/2006/main" count="32" uniqueCount="32">
  <si>
    <t>E0</t>
  </si>
  <si>
    <t>Tau</t>
  </si>
  <si>
    <t>QE</t>
  </si>
  <si>
    <t>Dl</t>
  </si>
  <si>
    <t>Msky</t>
  </si>
  <si>
    <t>FWHM</t>
  </si>
  <si>
    <t>Constantes</t>
  </si>
  <si>
    <t>Dark</t>
  </si>
  <si>
    <t>SigmaCam</t>
  </si>
  <si>
    <t>SB</t>
  </si>
  <si>
    <t>Nbre images</t>
  </si>
  <si>
    <t>Calculs</t>
  </si>
  <si>
    <t>diam</t>
  </si>
  <si>
    <t>vciel</t>
  </si>
  <si>
    <t>sigmaciel</t>
  </si>
  <si>
    <t>vdark</t>
  </si>
  <si>
    <t>sigmadark</t>
  </si>
  <si>
    <t>vlect</t>
  </si>
  <si>
    <t>sigmalect</t>
  </si>
  <si>
    <t>vtot</t>
  </si>
  <si>
    <t>sigmatot</t>
  </si>
  <si>
    <t>x1</t>
  </si>
  <si>
    <t>x2</t>
  </si>
  <si>
    <t>Magnitude</t>
  </si>
  <si>
    <t>Télescope-caméra</t>
  </si>
  <si>
    <t>pix "arc</t>
  </si>
  <si>
    <t>tpose s</t>
  </si>
  <si>
    <t>Pixel µm</t>
  </si>
  <si>
    <t>Focale mm</t>
  </si>
  <si>
    <t>Diamètre mm</t>
  </si>
  <si>
    <t>Temps pose unitaire s</t>
  </si>
  <si>
    <t>fract étoile/pixel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</si>
</sst>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0" fontId="1" fillId="0" borderId="0" xfId="0" applyFont="1"/>
    <xf numFmtId="2" fontId="1" fillId="0" borderId="0" xfId="0" applyNumberFormat="1" applyFont="1"/>
    <xf numFmtId="0" fontId="5" fillId="0" borderId="0" xfId="0" applyFont="1"/>
    <xf numFmtId="0" fontId="6" fillId="0" borderId="0" xfId="0" applyFont="1"/>
    <xf numFmtId="2" fontId="6" fillId="0" borderId="0" xfId="0" applyNumberFormat="1" applyFont="1"/>
    <xf numFmtId="11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030A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D19" sqref="D19"/>
    </sheetView>
  </sheetViews>
  <sheetFormatPr baseColWidth="10" defaultRowHeight="15"/>
  <cols>
    <col min="1" max="1" width="22.85546875" customWidth="1"/>
    <col min="4" max="4" width="16.140625" bestFit="1" customWidth="1"/>
    <col min="5" max="5" width="12" bestFit="1" customWidth="1"/>
  </cols>
  <sheetData>
    <row r="1" spans="1:6">
      <c r="A1" s="4" t="s">
        <v>6</v>
      </c>
      <c r="B1" s="5"/>
      <c r="D1" s="5" t="s">
        <v>11</v>
      </c>
      <c r="E1" s="5"/>
    </row>
    <row r="2" spans="1:6">
      <c r="A2" s="5"/>
      <c r="B2" s="5"/>
      <c r="D2" s="5"/>
      <c r="E2" s="5"/>
    </row>
    <row r="3" spans="1:6">
      <c r="A3" s="4" t="s">
        <v>0</v>
      </c>
      <c r="B3" s="10">
        <v>8000000</v>
      </c>
      <c r="D3" s="5" t="s">
        <v>12</v>
      </c>
      <c r="E3" s="6">
        <f>B15*0.1</f>
        <v>10.200000000000001</v>
      </c>
      <c r="F3" s="5"/>
    </row>
    <row r="4" spans="1:6">
      <c r="A4" s="4" t="s">
        <v>1</v>
      </c>
      <c r="B4" s="4">
        <v>0.4</v>
      </c>
      <c r="D4" s="8" t="s">
        <v>25</v>
      </c>
      <c r="E4" s="9">
        <f>7200*180*ATAN(B17/(2000*B16))/PI()</f>
        <v>2.627634270851388</v>
      </c>
      <c r="F4" s="7"/>
    </row>
    <row r="5" spans="1:6">
      <c r="A5" s="4" t="s">
        <v>2</v>
      </c>
      <c r="B5" s="4">
        <v>0.33</v>
      </c>
      <c r="D5" s="8" t="s">
        <v>26</v>
      </c>
      <c r="E5" s="9">
        <f>B18*B19</f>
        <v>2</v>
      </c>
      <c r="F5" s="7"/>
    </row>
    <row r="6" spans="1:6">
      <c r="A6" s="4" t="s">
        <v>3</v>
      </c>
      <c r="B6" s="4">
        <v>0.4</v>
      </c>
      <c r="D6" s="5" t="s">
        <v>13</v>
      </c>
      <c r="E6" s="6">
        <f>0.7*B3*B4*E3*E3*B6*E4*E4*POWER(10,-0.4*B7)*E5</f>
        <v>20.401785814273975</v>
      </c>
    </row>
    <row r="7" spans="1:6">
      <c r="A7" s="4" t="s">
        <v>4</v>
      </c>
      <c r="B7" s="4">
        <v>19.5</v>
      </c>
      <c r="D7" s="8" t="s">
        <v>14</v>
      </c>
      <c r="E7" s="9">
        <f>SQRT(E6)</f>
        <v>4.5168336048911497</v>
      </c>
    </row>
    <row r="8" spans="1:6">
      <c r="A8" s="4" t="s">
        <v>5</v>
      </c>
      <c r="B8" s="4">
        <v>4.5</v>
      </c>
      <c r="D8" s="5" t="s">
        <v>15</v>
      </c>
      <c r="E8" s="6">
        <f>B9*E5</f>
        <v>0.2</v>
      </c>
    </row>
    <row r="9" spans="1:6">
      <c r="A9" s="4" t="s">
        <v>7</v>
      </c>
      <c r="B9" s="4">
        <v>0.1</v>
      </c>
      <c r="D9" s="8" t="s">
        <v>16</v>
      </c>
      <c r="E9" s="9">
        <f>SQRT(E8)</f>
        <v>0.44721359549995793</v>
      </c>
    </row>
    <row r="10" spans="1:6">
      <c r="A10" s="4" t="s">
        <v>8</v>
      </c>
      <c r="B10" s="4">
        <v>10</v>
      </c>
      <c r="D10" s="5" t="s">
        <v>17</v>
      </c>
      <c r="E10" s="6">
        <f>B18*B10*B10</f>
        <v>100</v>
      </c>
    </row>
    <row r="11" spans="1:6">
      <c r="A11" s="4" t="s">
        <v>9</v>
      </c>
      <c r="B11" s="4">
        <v>3</v>
      </c>
      <c r="D11" s="8" t="s">
        <v>18</v>
      </c>
      <c r="E11" s="9">
        <f>SQRT(E10)</f>
        <v>10</v>
      </c>
    </row>
    <row r="12" spans="1:6">
      <c r="D12" s="5" t="s">
        <v>19</v>
      </c>
      <c r="E12" s="6">
        <f>E6+E8+E10</f>
        <v>120.60178581427397</v>
      </c>
    </row>
    <row r="13" spans="1:6">
      <c r="A13" s="3" t="s">
        <v>24</v>
      </c>
      <c r="B13" s="3"/>
      <c r="D13" s="8" t="s">
        <v>20</v>
      </c>
      <c r="E13" s="9">
        <f>SQRT(E12)</f>
        <v>10.981884438213415</v>
      </c>
    </row>
    <row r="14" spans="1:6">
      <c r="A14" s="3"/>
      <c r="B14" s="3"/>
      <c r="D14" s="8" t="s">
        <v>31</v>
      </c>
      <c r="E14" s="9">
        <f>(4*E4*E4)/(PI()*B8*B8)</f>
        <v>0.43412512972790185</v>
      </c>
    </row>
    <row r="15" spans="1:6">
      <c r="A15" s="3" t="s">
        <v>29</v>
      </c>
      <c r="B15" s="3">
        <v>102</v>
      </c>
      <c r="D15" s="5" t="s">
        <v>21</v>
      </c>
      <c r="E15" s="6">
        <f>1+SQRT(1+(4*E12)/(B11*B11))</f>
        <v>8.3892349871439933</v>
      </c>
    </row>
    <row r="16" spans="1:6">
      <c r="A16" s="3" t="s">
        <v>28</v>
      </c>
      <c r="B16" s="3">
        <v>460</v>
      </c>
      <c r="D16" s="5" t="s">
        <v>22</v>
      </c>
      <c r="E16" s="6">
        <f>B11*B11/(1.4*B3*B5*B4*E14*B6*E3*E3*E5)</f>
        <v>1.6847881489107511E-7</v>
      </c>
    </row>
    <row r="17" spans="1:5" ht="18.75">
      <c r="A17" s="3" t="s">
        <v>27</v>
      </c>
      <c r="B17" s="3">
        <v>5.86</v>
      </c>
      <c r="D17" s="1" t="s">
        <v>23</v>
      </c>
      <c r="E17" s="2">
        <f>-2.5*LOG10(E15*E16)</f>
        <v>14.62433085413149</v>
      </c>
    </row>
    <row r="18" spans="1:5">
      <c r="A18" s="3" t="s">
        <v>10</v>
      </c>
      <c r="B18" s="3">
        <v>1</v>
      </c>
    </row>
    <row r="19" spans="1:5">
      <c r="A19" s="3" t="s">
        <v>30</v>
      </c>
      <c r="B19" s="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2021-04-04T17:43:06Z</dcterms:modified>
</cp:coreProperties>
</file>